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96" windowWidth="22692" windowHeight="7416"/>
  </bookViews>
  <sheets>
    <sheet name="Summary" sheetId="1" r:id="rId1"/>
    <sheet name="Attrition" sheetId="2" r:id="rId2"/>
    <sheet name="CY2017 Data" sheetId="3" r:id="rId3"/>
    <sheet name="NM1.0" sheetId="4" r:id="rId4"/>
  </sheets>
  <calcPr calcId="145621"/>
</workbook>
</file>

<file path=xl/calcChain.xml><?xml version="1.0" encoding="utf-8"?>
<calcChain xmlns="http://schemas.openxmlformats.org/spreadsheetml/2006/main">
  <c r="E94" i="1" l="1"/>
  <c r="E82" i="1"/>
  <c r="E70" i="1"/>
  <c r="C84" i="1"/>
  <c r="C85" i="1"/>
  <c r="C86" i="1"/>
  <c r="C87" i="1" s="1"/>
  <c r="C88" i="1" s="1"/>
  <c r="C89" i="1" s="1"/>
  <c r="C90" i="1" s="1"/>
  <c r="C91" i="1" s="1"/>
  <c r="C92" i="1" s="1"/>
  <c r="C93" i="1" s="1"/>
  <c r="C94" i="1" s="1"/>
  <c r="C83" i="1"/>
  <c r="C72" i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71" i="1"/>
  <c r="C60" i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59" i="1"/>
  <c r="C49" i="1"/>
  <c r="C50" i="1" s="1"/>
  <c r="C51" i="1" s="1"/>
  <c r="C52" i="1" s="1"/>
  <c r="C53" i="1" s="1"/>
  <c r="C54" i="1" s="1"/>
  <c r="C55" i="1" s="1"/>
  <c r="C56" i="1" s="1"/>
  <c r="C57" i="1" s="1"/>
  <c r="C58" i="1" s="1"/>
  <c r="C48" i="1"/>
  <c r="C47" i="1"/>
  <c r="C46" i="1"/>
  <c r="C40" i="1"/>
  <c r="C39" i="1"/>
  <c r="C38" i="1"/>
  <c r="C37" i="1"/>
  <c r="C36" i="1"/>
  <c r="C35" i="1"/>
  <c r="C34" i="1"/>
  <c r="C33" i="1"/>
  <c r="C32" i="1"/>
  <c r="C31" i="1"/>
  <c r="C30" i="1"/>
  <c r="C29" i="1"/>
  <c r="C13" i="1"/>
  <c r="C18" i="1"/>
  <c r="C21" i="1" s="1"/>
  <c r="C17" i="1"/>
  <c r="K154" i="3"/>
  <c r="K152" i="3"/>
  <c r="K153" i="3"/>
  <c r="K151" i="3"/>
  <c r="G154" i="3"/>
  <c r="G153" i="3"/>
  <c r="G152" i="3"/>
  <c r="G151" i="3"/>
  <c r="I145" i="3"/>
  <c r="H145" i="3"/>
  <c r="G145" i="3"/>
  <c r="F145" i="3"/>
  <c r="E145" i="3"/>
  <c r="D145" i="3"/>
  <c r="I144" i="3"/>
  <c r="H144" i="3"/>
  <c r="G144" i="3"/>
  <c r="F144" i="3"/>
  <c r="E144" i="3"/>
  <c r="D144" i="3"/>
  <c r="I143" i="3"/>
  <c r="H143" i="3"/>
  <c r="G143" i="3"/>
  <c r="F143" i="3"/>
  <c r="E143" i="3"/>
  <c r="D143" i="3"/>
  <c r="K141" i="3"/>
  <c r="J141" i="3"/>
  <c r="K140" i="3"/>
  <c r="J140" i="3"/>
  <c r="K139" i="3"/>
  <c r="J139" i="3"/>
  <c r="K138" i="3"/>
  <c r="J138" i="3"/>
  <c r="K137" i="3"/>
  <c r="K144" i="3" s="1"/>
  <c r="J137" i="3"/>
  <c r="J144" i="3" s="1"/>
  <c r="K136" i="3"/>
  <c r="J136" i="3"/>
  <c r="I134" i="3"/>
  <c r="H134" i="3"/>
  <c r="G134" i="3"/>
  <c r="F134" i="3"/>
  <c r="E134" i="3"/>
  <c r="D134" i="3"/>
  <c r="I133" i="3"/>
  <c r="H133" i="3"/>
  <c r="G133" i="3"/>
  <c r="F133" i="3"/>
  <c r="E133" i="3"/>
  <c r="D133" i="3"/>
  <c r="I132" i="3"/>
  <c r="H132" i="3"/>
  <c r="G132" i="3"/>
  <c r="F132" i="3"/>
  <c r="E132" i="3"/>
  <c r="D132" i="3"/>
  <c r="K130" i="3"/>
  <c r="J130" i="3"/>
  <c r="K129" i="3"/>
  <c r="J129" i="3"/>
  <c r="K128" i="3"/>
  <c r="J128" i="3"/>
  <c r="K127" i="3"/>
  <c r="J127" i="3"/>
  <c r="K126" i="3"/>
  <c r="K133" i="3" s="1"/>
  <c r="J126" i="3"/>
  <c r="J133" i="3" s="1"/>
  <c r="K125" i="3"/>
  <c r="J125" i="3"/>
  <c r="I123" i="3"/>
  <c r="H123" i="3"/>
  <c r="G123" i="3"/>
  <c r="F123" i="3"/>
  <c r="E123" i="3"/>
  <c r="D123" i="3"/>
  <c r="I122" i="3"/>
  <c r="H122" i="3"/>
  <c r="G122" i="3"/>
  <c r="F122" i="3"/>
  <c r="E122" i="3"/>
  <c r="D122" i="3"/>
  <c r="I121" i="3"/>
  <c r="H121" i="3"/>
  <c r="G121" i="3"/>
  <c r="F121" i="3"/>
  <c r="E121" i="3"/>
  <c r="D121" i="3"/>
  <c r="K119" i="3"/>
  <c r="J119" i="3"/>
  <c r="K118" i="3"/>
  <c r="J118" i="3"/>
  <c r="K117" i="3"/>
  <c r="J117" i="3"/>
  <c r="K116" i="3"/>
  <c r="J116" i="3"/>
  <c r="K115" i="3"/>
  <c r="K122" i="3" s="1"/>
  <c r="J115" i="3"/>
  <c r="J122" i="3" s="1"/>
  <c r="K114" i="3"/>
  <c r="J114" i="3"/>
  <c r="I112" i="3"/>
  <c r="H112" i="3"/>
  <c r="G112" i="3"/>
  <c r="F112" i="3"/>
  <c r="E112" i="3"/>
  <c r="D112" i="3"/>
  <c r="I111" i="3"/>
  <c r="H111" i="3"/>
  <c r="G111" i="3"/>
  <c r="F111" i="3"/>
  <c r="E111" i="3"/>
  <c r="D111" i="3"/>
  <c r="I110" i="3"/>
  <c r="H110" i="3"/>
  <c r="G110" i="3"/>
  <c r="F110" i="3"/>
  <c r="E110" i="3"/>
  <c r="D110" i="3"/>
  <c r="K108" i="3"/>
  <c r="J108" i="3"/>
  <c r="K107" i="3"/>
  <c r="J107" i="3"/>
  <c r="K106" i="3"/>
  <c r="J106" i="3"/>
  <c r="K105" i="3"/>
  <c r="J105" i="3"/>
  <c r="K104" i="3"/>
  <c r="K111" i="3" s="1"/>
  <c r="J104" i="3"/>
  <c r="J111" i="3" s="1"/>
  <c r="K103" i="3"/>
  <c r="J103" i="3"/>
  <c r="I101" i="3"/>
  <c r="H101" i="3"/>
  <c r="G101" i="3"/>
  <c r="F101" i="3"/>
  <c r="E101" i="3"/>
  <c r="D101" i="3"/>
  <c r="K100" i="3"/>
  <c r="I100" i="3"/>
  <c r="H100" i="3"/>
  <c r="G100" i="3"/>
  <c r="F100" i="3"/>
  <c r="E100" i="3"/>
  <c r="D100" i="3"/>
  <c r="I99" i="3"/>
  <c r="H99" i="3"/>
  <c r="G99" i="3"/>
  <c r="F99" i="3"/>
  <c r="E99" i="3"/>
  <c r="D99" i="3"/>
  <c r="K97" i="3"/>
  <c r="J97" i="3"/>
  <c r="K96" i="3"/>
  <c r="J96" i="3"/>
  <c r="K95" i="3"/>
  <c r="J95" i="3"/>
  <c r="K94" i="3"/>
  <c r="J94" i="3"/>
  <c r="K93" i="3"/>
  <c r="J93" i="3"/>
  <c r="K92" i="3"/>
  <c r="K99" i="3" s="1"/>
  <c r="J92" i="3"/>
  <c r="J90" i="3"/>
  <c r="I90" i="3"/>
  <c r="H90" i="3"/>
  <c r="G90" i="3"/>
  <c r="F90" i="3"/>
  <c r="E90" i="3"/>
  <c r="D90" i="3"/>
  <c r="J89" i="3"/>
  <c r="I89" i="3"/>
  <c r="H89" i="3"/>
  <c r="G89" i="3"/>
  <c r="F89" i="3"/>
  <c r="E89" i="3"/>
  <c r="D89" i="3"/>
  <c r="J88" i="3"/>
  <c r="I88" i="3"/>
  <c r="H88" i="3"/>
  <c r="G88" i="3"/>
  <c r="F88" i="3"/>
  <c r="E88" i="3"/>
  <c r="D88" i="3"/>
  <c r="K86" i="3"/>
  <c r="J86" i="3"/>
  <c r="K85" i="3"/>
  <c r="J85" i="3"/>
  <c r="K84" i="3"/>
  <c r="J84" i="3"/>
  <c r="K83" i="3"/>
  <c r="J83" i="3"/>
  <c r="K82" i="3"/>
  <c r="K89" i="3" s="1"/>
  <c r="J82" i="3"/>
  <c r="K81" i="3"/>
  <c r="J81" i="3"/>
  <c r="I79" i="3"/>
  <c r="H79" i="3"/>
  <c r="G79" i="3"/>
  <c r="F79" i="3"/>
  <c r="E79" i="3"/>
  <c r="D79" i="3"/>
  <c r="I78" i="3"/>
  <c r="H78" i="3"/>
  <c r="G78" i="3"/>
  <c r="F78" i="3"/>
  <c r="E78" i="3"/>
  <c r="D78" i="3"/>
  <c r="J77" i="3"/>
  <c r="I77" i="3"/>
  <c r="H77" i="3"/>
  <c r="G77" i="3"/>
  <c r="F77" i="3"/>
  <c r="E77" i="3"/>
  <c r="D77" i="3"/>
  <c r="K75" i="3"/>
  <c r="J75" i="3"/>
  <c r="K74" i="3"/>
  <c r="J74" i="3"/>
  <c r="K73" i="3"/>
  <c r="J73" i="3"/>
  <c r="K72" i="3"/>
  <c r="J72" i="3"/>
  <c r="K71" i="3"/>
  <c r="K78" i="3" s="1"/>
  <c r="J71" i="3"/>
  <c r="J79" i="3" s="1"/>
  <c r="K70" i="3"/>
  <c r="J70" i="3"/>
  <c r="I68" i="3"/>
  <c r="H68" i="3"/>
  <c r="G68" i="3"/>
  <c r="F68" i="3"/>
  <c r="E68" i="3"/>
  <c r="D68" i="3"/>
  <c r="I67" i="3"/>
  <c r="H67" i="3"/>
  <c r="G67" i="3"/>
  <c r="F67" i="3"/>
  <c r="E67" i="3"/>
  <c r="D67" i="3"/>
  <c r="J66" i="3"/>
  <c r="I66" i="3"/>
  <c r="H66" i="3"/>
  <c r="G66" i="3"/>
  <c r="F66" i="3"/>
  <c r="E66" i="3"/>
  <c r="D66" i="3"/>
  <c r="K64" i="3"/>
  <c r="J64" i="3"/>
  <c r="K63" i="3"/>
  <c r="J63" i="3"/>
  <c r="K62" i="3"/>
  <c r="J62" i="3"/>
  <c r="K61" i="3"/>
  <c r="J61" i="3"/>
  <c r="K60" i="3"/>
  <c r="K67" i="3" s="1"/>
  <c r="J60" i="3"/>
  <c r="J67" i="3" s="1"/>
  <c r="K59" i="3"/>
  <c r="J59" i="3"/>
  <c r="I57" i="3"/>
  <c r="H57" i="3"/>
  <c r="G57" i="3"/>
  <c r="F57" i="3"/>
  <c r="E57" i="3"/>
  <c r="D57" i="3"/>
  <c r="K56" i="3"/>
  <c r="I56" i="3"/>
  <c r="H56" i="3"/>
  <c r="G56" i="3"/>
  <c r="F56" i="3"/>
  <c r="E56" i="3"/>
  <c r="D56" i="3"/>
  <c r="K55" i="3"/>
  <c r="I55" i="3"/>
  <c r="H55" i="3"/>
  <c r="G55" i="3"/>
  <c r="F55" i="3"/>
  <c r="E55" i="3"/>
  <c r="D55" i="3"/>
  <c r="K53" i="3"/>
  <c r="J53" i="3"/>
  <c r="K52" i="3"/>
  <c r="J52" i="3"/>
  <c r="K51" i="3"/>
  <c r="J51" i="3"/>
  <c r="K50" i="3"/>
  <c r="J50" i="3"/>
  <c r="K49" i="3"/>
  <c r="J49" i="3"/>
  <c r="J56" i="3" s="1"/>
  <c r="K48" i="3"/>
  <c r="K57" i="3" s="1"/>
  <c r="J48" i="3"/>
  <c r="I46" i="3"/>
  <c r="H46" i="3"/>
  <c r="G46" i="3"/>
  <c r="F46" i="3"/>
  <c r="E46" i="3"/>
  <c r="D46" i="3"/>
  <c r="K45" i="3"/>
  <c r="I45" i="3"/>
  <c r="H45" i="3"/>
  <c r="G45" i="3"/>
  <c r="F45" i="3"/>
  <c r="E45" i="3"/>
  <c r="D45" i="3"/>
  <c r="I44" i="3"/>
  <c r="H44" i="3"/>
  <c r="G44" i="3"/>
  <c r="F44" i="3"/>
  <c r="E44" i="3"/>
  <c r="D44" i="3"/>
  <c r="K42" i="3"/>
  <c r="J42" i="3"/>
  <c r="K41" i="3"/>
  <c r="J41" i="3"/>
  <c r="K40" i="3"/>
  <c r="J40" i="3"/>
  <c r="K39" i="3"/>
  <c r="J39" i="3"/>
  <c r="K38" i="3"/>
  <c r="J38" i="3"/>
  <c r="J45" i="3" s="1"/>
  <c r="K37" i="3"/>
  <c r="K44" i="3" s="1"/>
  <c r="J37" i="3"/>
  <c r="I35" i="3"/>
  <c r="H35" i="3"/>
  <c r="G35" i="3"/>
  <c r="F35" i="3"/>
  <c r="E35" i="3"/>
  <c r="D35" i="3"/>
  <c r="I34" i="3"/>
  <c r="H34" i="3"/>
  <c r="G34" i="3"/>
  <c r="F34" i="3"/>
  <c r="E34" i="3"/>
  <c r="D34" i="3"/>
  <c r="I33" i="3"/>
  <c r="H33" i="3"/>
  <c r="G33" i="3"/>
  <c r="F33" i="3"/>
  <c r="E33" i="3"/>
  <c r="D33" i="3"/>
  <c r="K31" i="3"/>
  <c r="J31" i="3"/>
  <c r="K30" i="3"/>
  <c r="J30" i="3"/>
  <c r="K29" i="3"/>
  <c r="J29" i="3"/>
  <c r="K28" i="3"/>
  <c r="J28" i="3"/>
  <c r="K27" i="3"/>
  <c r="K34" i="3" s="1"/>
  <c r="J27" i="3"/>
  <c r="J34" i="3" s="1"/>
  <c r="K26" i="3"/>
  <c r="K35" i="3" s="1"/>
  <c r="J26" i="3"/>
  <c r="J35" i="3" s="1"/>
  <c r="I24" i="3"/>
  <c r="H24" i="3"/>
  <c r="G24" i="3"/>
  <c r="F24" i="3"/>
  <c r="E24" i="3"/>
  <c r="D24" i="3"/>
  <c r="I23" i="3"/>
  <c r="H23" i="3"/>
  <c r="G23" i="3"/>
  <c r="F23" i="3"/>
  <c r="E23" i="3"/>
  <c r="D23" i="3"/>
  <c r="R22" i="3"/>
  <c r="Q22" i="3"/>
  <c r="N22" i="3"/>
  <c r="M22" i="3"/>
  <c r="I22" i="3"/>
  <c r="H22" i="3"/>
  <c r="G22" i="3"/>
  <c r="F22" i="3"/>
  <c r="E22" i="3"/>
  <c r="D22" i="3"/>
  <c r="R20" i="3"/>
  <c r="R31" i="3" s="1"/>
  <c r="R42" i="3" s="1"/>
  <c r="R53" i="3" s="1"/>
  <c r="R64" i="3" s="1"/>
  <c r="R75" i="3" s="1"/>
  <c r="R86" i="3" s="1"/>
  <c r="R97" i="3" s="1"/>
  <c r="R108" i="3" s="1"/>
  <c r="R119" i="3" s="1"/>
  <c r="R130" i="3" s="1"/>
  <c r="R141" i="3" s="1"/>
  <c r="Q20" i="3"/>
  <c r="Q31" i="3" s="1"/>
  <c r="Q42" i="3" s="1"/>
  <c r="Q53" i="3" s="1"/>
  <c r="Q64" i="3" s="1"/>
  <c r="Q75" i="3" s="1"/>
  <c r="Q86" i="3" s="1"/>
  <c r="Q97" i="3" s="1"/>
  <c r="Q108" i="3" s="1"/>
  <c r="Q119" i="3" s="1"/>
  <c r="Q130" i="3" s="1"/>
  <c r="Q141" i="3" s="1"/>
  <c r="P20" i="3"/>
  <c r="P31" i="3" s="1"/>
  <c r="P42" i="3" s="1"/>
  <c r="P53" i="3" s="1"/>
  <c r="P64" i="3" s="1"/>
  <c r="P75" i="3" s="1"/>
  <c r="P86" i="3" s="1"/>
  <c r="P97" i="3" s="1"/>
  <c r="P108" i="3" s="1"/>
  <c r="P119" i="3" s="1"/>
  <c r="P130" i="3" s="1"/>
  <c r="P141" i="3" s="1"/>
  <c r="O20" i="3"/>
  <c r="O31" i="3" s="1"/>
  <c r="O42" i="3" s="1"/>
  <c r="O53" i="3" s="1"/>
  <c r="O64" i="3" s="1"/>
  <c r="O75" i="3" s="1"/>
  <c r="O86" i="3" s="1"/>
  <c r="O97" i="3" s="1"/>
  <c r="O108" i="3" s="1"/>
  <c r="O119" i="3" s="1"/>
  <c r="O130" i="3" s="1"/>
  <c r="O141" i="3" s="1"/>
  <c r="N20" i="3"/>
  <c r="T20" i="3" s="1"/>
  <c r="M20" i="3"/>
  <c r="M31" i="3" s="1"/>
  <c r="K20" i="3"/>
  <c r="J20" i="3"/>
  <c r="R19" i="3"/>
  <c r="R30" i="3" s="1"/>
  <c r="R41" i="3" s="1"/>
  <c r="R52" i="3" s="1"/>
  <c r="R63" i="3" s="1"/>
  <c r="R74" i="3" s="1"/>
  <c r="R85" i="3" s="1"/>
  <c r="R96" i="3" s="1"/>
  <c r="R107" i="3" s="1"/>
  <c r="R118" i="3" s="1"/>
  <c r="R129" i="3" s="1"/>
  <c r="R140" i="3" s="1"/>
  <c r="Q19" i="3"/>
  <c r="Q30" i="3" s="1"/>
  <c r="Q41" i="3" s="1"/>
  <c r="Q52" i="3" s="1"/>
  <c r="Q63" i="3" s="1"/>
  <c r="Q74" i="3" s="1"/>
  <c r="Q85" i="3" s="1"/>
  <c r="Q96" i="3" s="1"/>
  <c r="Q107" i="3" s="1"/>
  <c r="Q118" i="3" s="1"/>
  <c r="Q129" i="3" s="1"/>
  <c r="Q140" i="3" s="1"/>
  <c r="P19" i="3"/>
  <c r="T19" i="3" s="1"/>
  <c r="O19" i="3"/>
  <c r="O30" i="3" s="1"/>
  <c r="O41" i="3" s="1"/>
  <c r="O52" i="3" s="1"/>
  <c r="O63" i="3" s="1"/>
  <c r="O74" i="3" s="1"/>
  <c r="O85" i="3" s="1"/>
  <c r="O96" i="3" s="1"/>
  <c r="O107" i="3" s="1"/>
  <c r="O118" i="3" s="1"/>
  <c r="O129" i="3" s="1"/>
  <c r="O140" i="3" s="1"/>
  <c r="N19" i="3"/>
  <c r="N30" i="3" s="1"/>
  <c r="M19" i="3"/>
  <c r="M30" i="3" s="1"/>
  <c r="K19" i="3"/>
  <c r="J19" i="3"/>
  <c r="R18" i="3"/>
  <c r="R29" i="3" s="1"/>
  <c r="R40" i="3" s="1"/>
  <c r="R51" i="3" s="1"/>
  <c r="R62" i="3" s="1"/>
  <c r="R73" i="3" s="1"/>
  <c r="R84" i="3" s="1"/>
  <c r="R95" i="3" s="1"/>
  <c r="R106" i="3" s="1"/>
  <c r="R117" i="3" s="1"/>
  <c r="R128" i="3" s="1"/>
  <c r="R139" i="3" s="1"/>
  <c r="Q18" i="3"/>
  <c r="Q29" i="3" s="1"/>
  <c r="Q40" i="3" s="1"/>
  <c r="Q51" i="3" s="1"/>
  <c r="Q62" i="3" s="1"/>
  <c r="Q73" i="3" s="1"/>
  <c r="Q84" i="3" s="1"/>
  <c r="Q95" i="3" s="1"/>
  <c r="Q106" i="3" s="1"/>
  <c r="Q117" i="3" s="1"/>
  <c r="Q128" i="3" s="1"/>
  <c r="Q139" i="3" s="1"/>
  <c r="P18" i="3"/>
  <c r="P29" i="3" s="1"/>
  <c r="P40" i="3" s="1"/>
  <c r="P51" i="3" s="1"/>
  <c r="P62" i="3" s="1"/>
  <c r="P73" i="3" s="1"/>
  <c r="P84" i="3" s="1"/>
  <c r="P95" i="3" s="1"/>
  <c r="P106" i="3" s="1"/>
  <c r="P117" i="3" s="1"/>
  <c r="P128" i="3" s="1"/>
  <c r="P139" i="3" s="1"/>
  <c r="O18" i="3"/>
  <c r="O29" i="3" s="1"/>
  <c r="O40" i="3" s="1"/>
  <c r="O51" i="3" s="1"/>
  <c r="O62" i="3" s="1"/>
  <c r="O73" i="3" s="1"/>
  <c r="O84" i="3" s="1"/>
  <c r="O95" i="3" s="1"/>
  <c r="O106" i="3" s="1"/>
  <c r="O117" i="3" s="1"/>
  <c r="O128" i="3" s="1"/>
  <c r="O139" i="3" s="1"/>
  <c r="N18" i="3"/>
  <c r="N29" i="3" s="1"/>
  <c r="M18" i="3"/>
  <c r="M29" i="3" s="1"/>
  <c r="K18" i="3"/>
  <c r="J18" i="3"/>
  <c r="R17" i="3"/>
  <c r="R28" i="3" s="1"/>
  <c r="R39" i="3" s="1"/>
  <c r="R50" i="3" s="1"/>
  <c r="R61" i="3" s="1"/>
  <c r="R72" i="3" s="1"/>
  <c r="R83" i="3" s="1"/>
  <c r="R94" i="3" s="1"/>
  <c r="R105" i="3" s="1"/>
  <c r="R116" i="3" s="1"/>
  <c r="R127" i="3" s="1"/>
  <c r="R138" i="3" s="1"/>
  <c r="Q17" i="3"/>
  <c r="Q28" i="3" s="1"/>
  <c r="Q39" i="3" s="1"/>
  <c r="Q50" i="3" s="1"/>
  <c r="Q61" i="3" s="1"/>
  <c r="Q72" i="3" s="1"/>
  <c r="Q83" i="3" s="1"/>
  <c r="Q94" i="3" s="1"/>
  <c r="Q105" i="3" s="1"/>
  <c r="Q116" i="3" s="1"/>
  <c r="Q127" i="3" s="1"/>
  <c r="Q138" i="3" s="1"/>
  <c r="P17" i="3"/>
  <c r="P28" i="3" s="1"/>
  <c r="P39" i="3" s="1"/>
  <c r="P50" i="3" s="1"/>
  <c r="P61" i="3" s="1"/>
  <c r="P72" i="3" s="1"/>
  <c r="P83" i="3" s="1"/>
  <c r="P94" i="3" s="1"/>
  <c r="P105" i="3" s="1"/>
  <c r="P116" i="3" s="1"/>
  <c r="P127" i="3" s="1"/>
  <c r="P138" i="3" s="1"/>
  <c r="O17" i="3"/>
  <c r="O28" i="3" s="1"/>
  <c r="O39" i="3" s="1"/>
  <c r="O50" i="3" s="1"/>
  <c r="O61" i="3" s="1"/>
  <c r="O72" i="3" s="1"/>
  <c r="O83" i="3" s="1"/>
  <c r="O94" i="3" s="1"/>
  <c r="O105" i="3" s="1"/>
  <c r="O116" i="3" s="1"/>
  <c r="O127" i="3" s="1"/>
  <c r="O138" i="3" s="1"/>
  <c r="N17" i="3"/>
  <c r="N28" i="3" s="1"/>
  <c r="M17" i="3"/>
  <c r="M28" i="3" s="1"/>
  <c r="K17" i="3"/>
  <c r="J17" i="3"/>
  <c r="R16" i="3"/>
  <c r="R27" i="3" s="1"/>
  <c r="Q16" i="3"/>
  <c r="Q27" i="3" s="1"/>
  <c r="P16" i="3"/>
  <c r="P27" i="3" s="1"/>
  <c r="O16" i="3"/>
  <c r="O27" i="3" s="1"/>
  <c r="N16" i="3"/>
  <c r="T16" i="3" s="1"/>
  <c r="M16" i="3"/>
  <c r="M27" i="3" s="1"/>
  <c r="K16" i="3"/>
  <c r="K23" i="3" s="1"/>
  <c r="J16" i="3"/>
  <c r="J23" i="3" s="1"/>
  <c r="R15" i="3"/>
  <c r="R26" i="3" s="1"/>
  <c r="Q15" i="3"/>
  <c r="Q26" i="3" s="1"/>
  <c r="P15" i="3"/>
  <c r="P22" i="3" s="1"/>
  <c r="O15" i="3"/>
  <c r="O26" i="3" s="1"/>
  <c r="N15" i="3"/>
  <c r="N26" i="3" s="1"/>
  <c r="M15" i="3"/>
  <c r="M26" i="3" s="1"/>
  <c r="K15" i="3"/>
  <c r="K24" i="3" s="1"/>
  <c r="J15" i="3"/>
  <c r="J24" i="3" s="1"/>
  <c r="I13" i="3"/>
  <c r="H13" i="3"/>
  <c r="G13" i="3"/>
  <c r="F13" i="3"/>
  <c r="E13" i="3"/>
  <c r="D13" i="3"/>
  <c r="R12" i="3"/>
  <c r="Q12" i="3"/>
  <c r="P12" i="3"/>
  <c r="O12" i="3"/>
  <c r="N12" i="3"/>
  <c r="M12" i="3"/>
  <c r="I12" i="3"/>
  <c r="H12" i="3"/>
  <c r="G12" i="3"/>
  <c r="F12" i="3"/>
  <c r="E12" i="3"/>
  <c r="D12" i="3"/>
  <c r="R11" i="3"/>
  <c r="Q11" i="3"/>
  <c r="P11" i="3"/>
  <c r="O11" i="3"/>
  <c r="N11" i="3"/>
  <c r="M11" i="3"/>
  <c r="I11" i="3"/>
  <c r="H11" i="3"/>
  <c r="G11" i="3"/>
  <c r="F11" i="3"/>
  <c r="E11" i="3"/>
  <c r="D11" i="3"/>
  <c r="T9" i="3"/>
  <c r="S9" i="3"/>
  <c r="K9" i="3"/>
  <c r="J9" i="3"/>
  <c r="T8" i="3"/>
  <c r="S8" i="3"/>
  <c r="K8" i="3"/>
  <c r="J8" i="3"/>
  <c r="T7" i="3"/>
  <c r="S7" i="3"/>
  <c r="K7" i="3"/>
  <c r="J7" i="3"/>
  <c r="T6" i="3"/>
  <c r="S6" i="3"/>
  <c r="K6" i="3"/>
  <c r="J6" i="3"/>
  <c r="T5" i="3"/>
  <c r="T12" i="3" s="1"/>
  <c r="S5" i="3"/>
  <c r="S12" i="3" s="1"/>
  <c r="K5" i="3"/>
  <c r="K12" i="3" s="1"/>
  <c r="J5" i="3"/>
  <c r="J12" i="3" s="1"/>
  <c r="T4" i="3"/>
  <c r="T11" i="3" s="1"/>
  <c r="S4" i="3"/>
  <c r="S11" i="3" s="1"/>
  <c r="K4" i="3"/>
  <c r="K13" i="3" s="1"/>
  <c r="J4" i="3"/>
  <c r="J13" i="3" s="1"/>
  <c r="H30" i="4"/>
  <c r="H27" i="4"/>
  <c r="F27" i="4"/>
  <c r="I38" i="1" l="1"/>
  <c r="C20" i="1"/>
  <c r="F38" i="1"/>
  <c r="F34" i="1"/>
  <c r="C41" i="1"/>
  <c r="I32" i="1" s="1"/>
  <c r="P38" i="3"/>
  <c r="P34" i="3"/>
  <c r="M33" i="3"/>
  <c r="S26" i="3"/>
  <c r="M37" i="3"/>
  <c r="Q37" i="3"/>
  <c r="Q33" i="3"/>
  <c r="M34" i="3"/>
  <c r="M38" i="3"/>
  <c r="S27" i="3"/>
  <c r="S34" i="3" s="1"/>
  <c r="Q34" i="3"/>
  <c r="Q38" i="3"/>
  <c r="M39" i="3"/>
  <c r="S28" i="3"/>
  <c r="M40" i="3"/>
  <c r="S29" i="3"/>
  <c r="M41" i="3"/>
  <c r="S30" i="3"/>
  <c r="M42" i="3"/>
  <c r="S31" i="3"/>
  <c r="O37" i="3"/>
  <c r="O33" i="3"/>
  <c r="N37" i="3"/>
  <c r="N33" i="3"/>
  <c r="R33" i="3"/>
  <c r="R37" i="3"/>
  <c r="R38" i="3"/>
  <c r="R34" i="3"/>
  <c r="N39" i="3"/>
  <c r="T28" i="3"/>
  <c r="N40" i="3"/>
  <c r="T29" i="3"/>
  <c r="N41" i="3"/>
  <c r="O38" i="3"/>
  <c r="O34" i="3"/>
  <c r="T17" i="3"/>
  <c r="P26" i="3"/>
  <c r="P30" i="3"/>
  <c r="P41" i="3" s="1"/>
  <c r="P52" i="3" s="1"/>
  <c r="P63" i="3" s="1"/>
  <c r="P74" i="3" s="1"/>
  <c r="P85" i="3" s="1"/>
  <c r="P96" i="3" s="1"/>
  <c r="P107" i="3" s="1"/>
  <c r="P118" i="3" s="1"/>
  <c r="P129" i="3" s="1"/>
  <c r="P140" i="3" s="1"/>
  <c r="N31" i="3"/>
  <c r="K46" i="3"/>
  <c r="J11" i="3"/>
  <c r="S16" i="3"/>
  <c r="S18" i="3"/>
  <c r="S20" i="3"/>
  <c r="J22" i="3"/>
  <c r="O22" i="3"/>
  <c r="O23" i="3"/>
  <c r="J33" i="3"/>
  <c r="J57" i="3"/>
  <c r="J55" i="3"/>
  <c r="J68" i="3"/>
  <c r="J78" i="3"/>
  <c r="K90" i="3"/>
  <c r="K88" i="3"/>
  <c r="T15" i="3"/>
  <c r="T22" i="3" s="1"/>
  <c r="N23" i="3"/>
  <c r="N27" i="3"/>
  <c r="K79" i="3"/>
  <c r="K77" i="3"/>
  <c r="K11" i="3"/>
  <c r="T18" i="3"/>
  <c r="T23" i="3" s="1"/>
  <c r="K22" i="3"/>
  <c r="P23" i="3"/>
  <c r="K33" i="3"/>
  <c r="K68" i="3"/>
  <c r="K66" i="3"/>
  <c r="J100" i="3"/>
  <c r="R23" i="3"/>
  <c r="S15" i="3"/>
  <c r="S17" i="3"/>
  <c r="S19" i="3"/>
  <c r="M23" i="3"/>
  <c r="Q23" i="3"/>
  <c r="J46" i="3"/>
  <c r="J44" i="3"/>
  <c r="J134" i="3"/>
  <c r="J132" i="3"/>
  <c r="K101" i="3"/>
  <c r="K134" i="3"/>
  <c r="K132" i="3"/>
  <c r="J112" i="3"/>
  <c r="J110" i="3"/>
  <c r="J123" i="3"/>
  <c r="J121" i="3"/>
  <c r="J145" i="3"/>
  <c r="J143" i="3"/>
  <c r="J101" i="3"/>
  <c r="J99" i="3"/>
  <c r="K112" i="3"/>
  <c r="K110" i="3"/>
  <c r="K123" i="3"/>
  <c r="K121" i="3"/>
  <c r="K145" i="3"/>
  <c r="K143" i="3"/>
  <c r="I31" i="1" l="1"/>
  <c r="F29" i="1"/>
  <c r="F39" i="1"/>
  <c r="F37" i="1"/>
  <c r="F33" i="1"/>
  <c r="F32" i="1"/>
  <c r="F36" i="1"/>
  <c r="F40" i="1"/>
  <c r="I33" i="1"/>
  <c r="I37" i="1"/>
  <c r="I29" i="1"/>
  <c r="F31" i="1"/>
  <c r="I39" i="1"/>
  <c r="I34" i="1"/>
  <c r="I40" i="1"/>
  <c r="F30" i="1"/>
  <c r="F35" i="1"/>
  <c r="F41" i="1" s="1"/>
  <c r="I35" i="1"/>
  <c r="I30" i="1"/>
  <c r="I36" i="1"/>
  <c r="O49" i="3"/>
  <c r="O45" i="3"/>
  <c r="T40" i="3"/>
  <c r="N51" i="3"/>
  <c r="R49" i="3"/>
  <c r="R45" i="3"/>
  <c r="O44" i="3"/>
  <c r="O48" i="3"/>
  <c r="M52" i="3"/>
  <c r="S41" i="3"/>
  <c r="M50" i="3"/>
  <c r="S39" i="3"/>
  <c r="S38" i="3"/>
  <c r="M49" i="3"/>
  <c r="M45" i="3"/>
  <c r="M48" i="3"/>
  <c r="M44" i="3"/>
  <c r="S37" i="3"/>
  <c r="S22" i="3"/>
  <c r="N38" i="3"/>
  <c r="T27" i="3"/>
  <c r="T34" i="3" s="1"/>
  <c r="N34" i="3"/>
  <c r="P33" i="3"/>
  <c r="P37" i="3"/>
  <c r="N52" i="3"/>
  <c r="T41" i="3"/>
  <c r="N48" i="3"/>
  <c r="T37" i="3"/>
  <c r="T44" i="3" s="1"/>
  <c r="N44" i="3"/>
  <c r="Q45" i="3"/>
  <c r="Q49" i="3"/>
  <c r="S33" i="3"/>
  <c r="T30" i="3"/>
  <c r="N50" i="3"/>
  <c r="T39" i="3"/>
  <c r="R44" i="3"/>
  <c r="R48" i="3"/>
  <c r="T26" i="3"/>
  <c r="S42" i="3"/>
  <c r="M53" i="3"/>
  <c r="S40" i="3"/>
  <c r="M51" i="3"/>
  <c r="N42" i="3"/>
  <c r="T31" i="3"/>
  <c r="Q48" i="3"/>
  <c r="Q44" i="3"/>
  <c r="S23" i="3"/>
  <c r="P45" i="3"/>
  <c r="P49" i="3"/>
  <c r="I41" i="1" l="1"/>
  <c r="Q55" i="3"/>
  <c r="Q59" i="3"/>
  <c r="M63" i="3"/>
  <c r="S52" i="3"/>
  <c r="O56" i="3"/>
  <c r="O60" i="3"/>
  <c r="P48" i="3"/>
  <c r="P44" i="3"/>
  <c r="O59" i="3"/>
  <c r="O55" i="3"/>
  <c r="N62" i="3"/>
  <c r="T51" i="3"/>
  <c r="T42" i="3"/>
  <c r="N53" i="3"/>
  <c r="Q60" i="3"/>
  <c r="Q56" i="3"/>
  <c r="N59" i="3"/>
  <c r="T48" i="3"/>
  <c r="N55" i="3"/>
  <c r="M61" i="3"/>
  <c r="S50" i="3"/>
  <c r="P60" i="3"/>
  <c r="P56" i="3"/>
  <c r="N63" i="3"/>
  <c r="T52" i="3"/>
  <c r="S45" i="3"/>
  <c r="R60" i="3"/>
  <c r="R56" i="3"/>
  <c r="S53" i="3"/>
  <c r="M64" i="3"/>
  <c r="T38" i="3"/>
  <c r="N45" i="3"/>
  <c r="N49" i="3"/>
  <c r="M59" i="3"/>
  <c r="S48" i="3"/>
  <c r="M55" i="3"/>
  <c r="S51" i="3"/>
  <c r="M62" i="3"/>
  <c r="T33" i="3"/>
  <c r="N61" i="3"/>
  <c r="T50" i="3"/>
  <c r="S44" i="3"/>
  <c r="S49" i="3"/>
  <c r="M60" i="3"/>
  <c r="M56" i="3"/>
  <c r="R59" i="3"/>
  <c r="R55" i="3"/>
  <c r="M71" i="3" l="1"/>
  <c r="M67" i="3"/>
  <c r="S60" i="3"/>
  <c r="N72" i="3"/>
  <c r="T61" i="3"/>
  <c r="N74" i="3"/>
  <c r="T63" i="3"/>
  <c r="S56" i="3"/>
  <c r="S55" i="3"/>
  <c r="T45" i="3"/>
  <c r="R67" i="3"/>
  <c r="R71" i="3"/>
  <c r="Q71" i="3"/>
  <c r="Q67" i="3"/>
  <c r="T62" i="3"/>
  <c r="N73" i="3"/>
  <c r="P55" i="3"/>
  <c r="P59" i="3"/>
  <c r="S63" i="3"/>
  <c r="M74" i="3"/>
  <c r="N60" i="3"/>
  <c r="N56" i="3"/>
  <c r="T49" i="3"/>
  <c r="N70" i="3"/>
  <c r="T59" i="3"/>
  <c r="T66" i="3" s="1"/>
  <c r="N66" i="3"/>
  <c r="O70" i="3"/>
  <c r="O66" i="3"/>
  <c r="M72" i="3"/>
  <c r="S61" i="3"/>
  <c r="R70" i="3"/>
  <c r="R66" i="3"/>
  <c r="M73" i="3"/>
  <c r="S62" i="3"/>
  <c r="M66" i="3"/>
  <c r="S59" i="3"/>
  <c r="S66" i="3" s="1"/>
  <c r="M70" i="3"/>
  <c r="M75" i="3"/>
  <c r="S64" i="3"/>
  <c r="P71" i="3"/>
  <c r="P67" i="3"/>
  <c r="T55" i="3"/>
  <c r="N64" i="3"/>
  <c r="T53" i="3"/>
  <c r="O71" i="3"/>
  <c r="O67" i="3"/>
  <c r="Q66" i="3"/>
  <c r="Q70" i="3"/>
  <c r="M77" i="3" l="1"/>
  <c r="S70" i="3"/>
  <c r="M81" i="3"/>
  <c r="M84" i="3"/>
  <c r="S73" i="3"/>
  <c r="S72" i="3"/>
  <c r="M83" i="3"/>
  <c r="M82" i="3"/>
  <c r="M78" i="3"/>
  <c r="S71" i="3"/>
  <c r="P82" i="3"/>
  <c r="P78" i="3"/>
  <c r="N81" i="3"/>
  <c r="N77" i="3"/>
  <c r="T73" i="3"/>
  <c r="N84" i="3"/>
  <c r="T64" i="3"/>
  <c r="N75" i="3"/>
  <c r="R81" i="3"/>
  <c r="R77" i="3"/>
  <c r="O81" i="3"/>
  <c r="O77" i="3"/>
  <c r="T56" i="3"/>
  <c r="S67" i="3"/>
  <c r="O78" i="3"/>
  <c r="O82" i="3"/>
  <c r="T60" i="3"/>
  <c r="T67" i="3" s="1"/>
  <c r="N71" i="3"/>
  <c r="N67" i="3"/>
  <c r="Q82" i="3"/>
  <c r="Q78" i="3"/>
  <c r="Q77" i="3"/>
  <c r="Q81" i="3"/>
  <c r="S74" i="3"/>
  <c r="M85" i="3"/>
  <c r="R82" i="3"/>
  <c r="R78" i="3"/>
  <c r="N83" i="3"/>
  <c r="T72" i="3"/>
  <c r="M86" i="3"/>
  <c r="S75" i="3"/>
  <c r="P66" i="3"/>
  <c r="P70" i="3"/>
  <c r="N85" i="3"/>
  <c r="T74" i="3"/>
  <c r="P77" i="3" l="1"/>
  <c r="P81" i="3"/>
  <c r="S85" i="3"/>
  <c r="M96" i="3"/>
  <c r="M95" i="3"/>
  <c r="S84" i="3"/>
  <c r="N94" i="3"/>
  <c r="T83" i="3"/>
  <c r="Q93" i="3"/>
  <c r="Q89" i="3"/>
  <c r="O93" i="3"/>
  <c r="O89" i="3"/>
  <c r="T75" i="3"/>
  <c r="N86" i="3"/>
  <c r="T70" i="3"/>
  <c r="T77" i="3" s="1"/>
  <c r="P93" i="3"/>
  <c r="P89" i="3"/>
  <c r="S83" i="3"/>
  <c r="M94" i="3"/>
  <c r="M88" i="3"/>
  <c r="S81" i="3"/>
  <c r="M92" i="3"/>
  <c r="R92" i="3"/>
  <c r="R88" i="3"/>
  <c r="M93" i="3"/>
  <c r="M89" i="3"/>
  <c r="S82" i="3"/>
  <c r="Q88" i="3"/>
  <c r="Q92" i="3"/>
  <c r="O92" i="3"/>
  <c r="O88" i="3"/>
  <c r="S78" i="3"/>
  <c r="S77" i="3"/>
  <c r="N96" i="3"/>
  <c r="T85" i="3"/>
  <c r="M97" i="3"/>
  <c r="S86" i="3"/>
  <c r="R93" i="3"/>
  <c r="R89" i="3"/>
  <c r="T71" i="3"/>
  <c r="N82" i="3"/>
  <c r="N78" i="3"/>
  <c r="T84" i="3"/>
  <c r="N95" i="3"/>
  <c r="N92" i="3"/>
  <c r="T81" i="3"/>
  <c r="T88" i="3" s="1"/>
  <c r="N88" i="3"/>
  <c r="R104" i="3" l="1"/>
  <c r="R100" i="3"/>
  <c r="N107" i="3"/>
  <c r="T96" i="3"/>
  <c r="O99" i="3"/>
  <c r="O103" i="3"/>
  <c r="M103" i="3"/>
  <c r="S92" i="3"/>
  <c r="S99" i="3" s="1"/>
  <c r="M99" i="3"/>
  <c r="T86" i="3"/>
  <c r="N97" i="3"/>
  <c r="P88" i="3"/>
  <c r="P92" i="3"/>
  <c r="T92" i="3" s="1"/>
  <c r="T99" i="3" s="1"/>
  <c r="N103" i="3"/>
  <c r="N99" i="3"/>
  <c r="T82" i="3"/>
  <c r="T89" i="3" s="1"/>
  <c r="N89" i="3"/>
  <c r="N93" i="3"/>
  <c r="Q103" i="3"/>
  <c r="Q99" i="3"/>
  <c r="M100" i="3"/>
  <c r="S93" i="3"/>
  <c r="M104" i="3"/>
  <c r="S88" i="3"/>
  <c r="Q104" i="3"/>
  <c r="Q100" i="3"/>
  <c r="M106" i="3"/>
  <c r="S95" i="3"/>
  <c r="T95" i="3"/>
  <c r="N106" i="3"/>
  <c r="T78" i="3"/>
  <c r="S97" i="3"/>
  <c r="M108" i="3"/>
  <c r="P100" i="3"/>
  <c r="P104" i="3"/>
  <c r="M107" i="3"/>
  <c r="S96" i="3"/>
  <c r="S89" i="3"/>
  <c r="R103" i="3"/>
  <c r="R99" i="3"/>
  <c r="M105" i="3"/>
  <c r="S94" i="3"/>
  <c r="O104" i="3"/>
  <c r="O100" i="3"/>
  <c r="T94" i="3"/>
  <c r="N105" i="3"/>
  <c r="M118" i="3" l="1"/>
  <c r="S107" i="3"/>
  <c r="R111" i="3"/>
  <c r="R115" i="3"/>
  <c r="O115" i="3"/>
  <c r="O111" i="3"/>
  <c r="R114" i="3"/>
  <c r="R110" i="3"/>
  <c r="P115" i="3"/>
  <c r="P111" i="3"/>
  <c r="S106" i="3"/>
  <c r="M117" i="3"/>
  <c r="S104" i="3"/>
  <c r="S111" i="3" s="1"/>
  <c r="M115" i="3"/>
  <c r="M111" i="3"/>
  <c r="Q114" i="3"/>
  <c r="Q110" i="3"/>
  <c r="N116" i="3"/>
  <c r="T105" i="3"/>
  <c r="T106" i="3"/>
  <c r="N117" i="3"/>
  <c r="S100" i="3"/>
  <c r="N100" i="3"/>
  <c r="T93" i="3"/>
  <c r="T100" i="3" s="1"/>
  <c r="N104" i="3"/>
  <c r="N114" i="3"/>
  <c r="N110" i="3"/>
  <c r="T97" i="3"/>
  <c r="N108" i="3"/>
  <c r="M114" i="3"/>
  <c r="M110" i="3"/>
  <c r="S103" i="3"/>
  <c r="N118" i="3"/>
  <c r="T107" i="3"/>
  <c r="M116" i="3"/>
  <c r="S105" i="3"/>
  <c r="S108" i="3"/>
  <c r="M119" i="3"/>
  <c r="Q111" i="3"/>
  <c r="Q115" i="3"/>
  <c r="O110" i="3"/>
  <c r="O114" i="3"/>
  <c r="P103" i="3"/>
  <c r="T103" i="3" s="1"/>
  <c r="T110" i="3" s="1"/>
  <c r="P99" i="3"/>
  <c r="M127" i="3" l="1"/>
  <c r="S116" i="3"/>
  <c r="S117" i="3"/>
  <c r="M128" i="3"/>
  <c r="R126" i="3"/>
  <c r="R122" i="3"/>
  <c r="O121" i="3"/>
  <c r="O125" i="3"/>
  <c r="S119" i="3"/>
  <c r="M130" i="3"/>
  <c r="M125" i="3"/>
  <c r="S114" i="3"/>
  <c r="M121" i="3"/>
  <c r="R125" i="3"/>
  <c r="R121" i="3"/>
  <c r="P110" i="3"/>
  <c r="P114" i="3"/>
  <c r="Q125" i="3"/>
  <c r="Q121" i="3"/>
  <c r="N129" i="3"/>
  <c r="T118" i="3"/>
  <c r="T108" i="3"/>
  <c r="N119" i="3"/>
  <c r="N125" i="3"/>
  <c r="T114" i="3"/>
  <c r="T121" i="3" s="1"/>
  <c r="N121" i="3"/>
  <c r="N127" i="3"/>
  <c r="T116" i="3"/>
  <c r="S115" i="3"/>
  <c r="S122" i="3" s="1"/>
  <c r="M122" i="3"/>
  <c r="M126" i="3"/>
  <c r="Q126" i="3"/>
  <c r="Q122" i="3"/>
  <c r="S110" i="3"/>
  <c r="N115" i="3"/>
  <c r="T104" i="3"/>
  <c r="N111" i="3"/>
  <c r="T117" i="3"/>
  <c r="N128" i="3"/>
  <c r="P126" i="3"/>
  <c r="P122" i="3"/>
  <c r="O126" i="3"/>
  <c r="O122" i="3"/>
  <c r="M129" i="3"/>
  <c r="S118" i="3"/>
  <c r="O137" i="3" l="1"/>
  <c r="O144" i="3" s="1"/>
  <c r="O133" i="3"/>
  <c r="R136" i="3"/>
  <c r="R143" i="3" s="1"/>
  <c r="R132" i="3"/>
  <c r="S130" i="3"/>
  <c r="M141" i="3"/>
  <c r="S141" i="3" s="1"/>
  <c r="P121" i="3"/>
  <c r="P125" i="3"/>
  <c r="R133" i="3"/>
  <c r="R137" i="3"/>
  <c r="R144" i="3" s="1"/>
  <c r="M138" i="3"/>
  <c r="S138" i="3" s="1"/>
  <c r="S127" i="3"/>
  <c r="M140" i="3"/>
  <c r="S140" i="3" s="1"/>
  <c r="S129" i="3"/>
  <c r="P137" i="3"/>
  <c r="P144" i="3" s="1"/>
  <c r="P133" i="3"/>
  <c r="T111" i="3"/>
  <c r="Q133" i="3"/>
  <c r="Q137" i="3"/>
  <c r="Q144" i="3" s="1"/>
  <c r="N136" i="3"/>
  <c r="N132" i="3"/>
  <c r="N140" i="3"/>
  <c r="T140" i="3" s="1"/>
  <c r="T129" i="3"/>
  <c r="S121" i="3"/>
  <c r="O132" i="3"/>
  <c r="O136" i="3"/>
  <c r="O143" i="3" s="1"/>
  <c r="S128" i="3"/>
  <c r="M139" i="3"/>
  <c r="S139" i="3" s="1"/>
  <c r="T128" i="3"/>
  <c r="N139" i="3"/>
  <c r="T139" i="3" s="1"/>
  <c r="T115" i="3"/>
  <c r="T122" i="3" s="1"/>
  <c r="N122" i="3"/>
  <c r="N126" i="3"/>
  <c r="S126" i="3"/>
  <c r="M137" i="3"/>
  <c r="M133" i="3"/>
  <c r="N138" i="3"/>
  <c r="T138" i="3" s="1"/>
  <c r="T127" i="3"/>
  <c r="T119" i="3"/>
  <c r="N130" i="3"/>
  <c r="M136" i="3"/>
  <c r="M132" i="3"/>
  <c r="S125" i="3"/>
  <c r="S132" i="3" s="1"/>
  <c r="Q136" i="3"/>
  <c r="Q143" i="3" s="1"/>
  <c r="Q132" i="3"/>
  <c r="N143" i="3" l="1"/>
  <c r="S133" i="3"/>
  <c r="P132" i="3"/>
  <c r="P136" i="3"/>
  <c r="P143" i="3" s="1"/>
  <c r="S136" i="3"/>
  <c r="S143" i="3" s="1"/>
  <c r="M143" i="3"/>
  <c r="T126" i="3"/>
  <c r="N137" i="3"/>
  <c r="N133" i="3"/>
  <c r="T125" i="3"/>
  <c r="T132" i="3" s="1"/>
  <c r="S137" i="3"/>
  <c r="S144" i="3" s="1"/>
  <c r="M144" i="3"/>
  <c r="T130" i="3"/>
  <c r="N141" i="3"/>
  <c r="T141" i="3" s="1"/>
  <c r="T137" i="3" l="1"/>
  <c r="T144" i="3" s="1"/>
  <c r="N144" i="3"/>
  <c r="T133" i="3"/>
  <c r="T136" i="3"/>
  <c r="T143" i="3" s="1"/>
</calcChain>
</file>

<file path=xl/sharedStrings.xml><?xml version="1.0" encoding="utf-8"?>
<sst xmlns="http://schemas.openxmlformats.org/spreadsheetml/2006/main" count="324" uniqueCount="118">
  <si>
    <t>NM 1.0 Queue:</t>
  </si>
  <si>
    <t>Small</t>
  </si>
  <si>
    <t>Medium</t>
  </si>
  <si>
    <t>Large</t>
  </si>
  <si>
    <t>Amount</t>
  </si>
  <si>
    <t>Installed</t>
  </si>
  <si>
    <t>in CY18</t>
  </si>
  <si>
    <t>Attrition</t>
  </si>
  <si>
    <t>Justification:</t>
  </si>
  <si>
    <t>2012 - 2015 Attrition Rate</t>
  </si>
  <si>
    <t>Review of applications and judgement by GMP Distributed Generation Coordinators</t>
  </si>
  <si>
    <t>Monthly Point in Time Values</t>
  </si>
  <si>
    <t>Cumulative Values</t>
  </si>
  <si>
    <t>Solar NM 1.0</t>
  </si>
  <si>
    <t>Solar NM 2.0</t>
  </si>
  <si>
    <t>Non Solar NM</t>
  </si>
  <si>
    <t>NM Total</t>
  </si>
  <si>
    <t>Size</t>
  </si>
  <si>
    <t>Status</t>
  </si>
  <si>
    <t>Count</t>
  </si>
  <si>
    <t>AC Capacity (MW)</t>
  </si>
  <si>
    <t>Applications</t>
  </si>
  <si>
    <t>Total Installed</t>
  </si>
  <si>
    <t>Total Applications</t>
  </si>
  <si>
    <t>Combined Total</t>
  </si>
  <si>
    <t>NM 2.0 Applications - January - December 2017</t>
  </si>
  <si>
    <t>MW of applications</t>
  </si>
  <si>
    <t>Attrition in Applications between 2012 and 2015</t>
  </si>
  <si>
    <t>Source:  GMP Distributed Generation Coordinators</t>
  </si>
  <si>
    <t>Historical Attrition</t>
  </si>
  <si>
    <t>Historical Attrition may be found in "Attrition" tab</t>
  </si>
  <si>
    <t>Expected Installations</t>
  </si>
  <si>
    <t>Forecast of Solar Net Metering Installations</t>
  </si>
  <si>
    <t>Algorithm:</t>
  </si>
  <si>
    <t>1.)  Begin with Solar Net Metering Installed at the end of Calendar Year 2017.</t>
  </si>
  <si>
    <t>2.)  Evaluate how much NM 1.0 will be installed.  This involves review of existing applications and applying</t>
  </si>
  <si>
    <t xml:space="preserve">     a.)  judgement as to what projects will be built (Medium &amp; Large projects) b.)  historical attrition rate (Small)</t>
  </si>
  <si>
    <t>4.)  After determining MW of solar net metering to be installed in 2018 and 2019, utilize CY17 MW installation pattern.</t>
  </si>
  <si>
    <t>3.)  Apply historical attrition rate to NM 2.0 applications received in 2018 to estimate steady state annual installations.</t>
  </si>
  <si>
    <t>Steps 2 and 3</t>
  </si>
  <si>
    <t>=  (A)  Expected Installation in MW of NM 1.0 projects in 2018, which will result in the queue's exhaustion.</t>
  </si>
  <si>
    <t>=  (B)  Expected Installation in MW of NM 2.0 projects, which is an estimation of steady state.</t>
  </si>
  <si>
    <t>=  Expected 2018 MW of solar net metering installations. (A) + (B)</t>
  </si>
  <si>
    <t>=  Expected 2019 MW of solar net metering installations.  (B)  This is also the amount of solar net metering</t>
  </si>
  <si>
    <t>assumed for each year beyond</t>
  </si>
  <si>
    <t>=  Opening Balance (end of December 2017)</t>
  </si>
  <si>
    <t>Step 1</t>
  </si>
  <si>
    <t>Step 5</t>
  </si>
  <si>
    <t>Step 4</t>
  </si>
  <si>
    <t>Installed MW</t>
  </si>
  <si>
    <t>Month</t>
  </si>
  <si>
    <t>Jan. 17</t>
  </si>
  <si>
    <t>Jan. 18</t>
  </si>
  <si>
    <t>Feb. 17</t>
  </si>
  <si>
    <t>Mar. 17</t>
  </si>
  <si>
    <t>Apr. 17</t>
  </si>
  <si>
    <t>May. 17</t>
  </si>
  <si>
    <t>Jun. 17</t>
  </si>
  <si>
    <t>Jul. 17</t>
  </si>
  <si>
    <t>Aug. 17</t>
  </si>
  <si>
    <t>Sep. 17</t>
  </si>
  <si>
    <t>Oct. 17</t>
  </si>
  <si>
    <t>Nov. 17</t>
  </si>
  <si>
    <t>Dec. 17</t>
  </si>
  <si>
    <t>Expected 2018</t>
  </si>
  <si>
    <t>Installations</t>
  </si>
  <si>
    <t>Expected 2019</t>
  </si>
  <si>
    <t xml:space="preserve"> </t>
  </si>
  <si>
    <t>CY 2017 Installations</t>
  </si>
  <si>
    <t>Feb. 18</t>
  </si>
  <si>
    <t>Mar. 18</t>
  </si>
  <si>
    <t>Apr. 18</t>
  </si>
  <si>
    <t>May. 18</t>
  </si>
  <si>
    <t>Jun. 18</t>
  </si>
  <si>
    <t>Jul. 18</t>
  </si>
  <si>
    <t>Aug. 18</t>
  </si>
  <si>
    <t>Sep. 18</t>
  </si>
  <si>
    <t>Oct. 18</t>
  </si>
  <si>
    <t>Nov. 18</t>
  </si>
  <si>
    <t>Dec. 18</t>
  </si>
  <si>
    <t>Jan. 19</t>
  </si>
  <si>
    <t>Feb. 19</t>
  </si>
  <si>
    <t>Mar. 19</t>
  </si>
  <si>
    <t>Apr. 19</t>
  </si>
  <si>
    <t>May. 19</t>
  </si>
  <si>
    <t>Jun. 19</t>
  </si>
  <si>
    <t>Jul. 19</t>
  </si>
  <si>
    <t>Aug. 19</t>
  </si>
  <si>
    <t>Sep. 19</t>
  </si>
  <si>
    <t>Oct. 19</t>
  </si>
  <si>
    <t>Nov. 19</t>
  </si>
  <si>
    <t>Dec. 19</t>
  </si>
  <si>
    <t>5.)  Show Cumulative Installations through end of CY2021.</t>
  </si>
  <si>
    <t>Jan. 20</t>
  </si>
  <si>
    <t>Feb. 20</t>
  </si>
  <si>
    <t>Mar. 20</t>
  </si>
  <si>
    <t>Apr. 20</t>
  </si>
  <si>
    <t>May. 20</t>
  </si>
  <si>
    <t>Jun. 20</t>
  </si>
  <si>
    <t>Jul. 20</t>
  </si>
  <si>
    <t>Aug. 20</t>
  </si>
  <si>
    <t>Sep. 20</t>
  </si>
  <si>
    <t>Oct. 20</t>
  </si>
  <si>
    <t>Nov. 20</t>
  </si>
  <si>
    <t>Dec. 20</t>
  </si>
  <si>
    <t>Jan. 21</t>
  </si>
  <si>
    <t>Feb. 21</t>
  </si>
  <si>
    <t>Mar. 21</t>
  </si>
  <si>
    <t>Apr. 21</t>
  </si>
  <si>
    <t>May. 21</t>
  </si>
  <si>
    <t>Jun. 21</t>
  </si>
  <si>
    <t>Jul. 21</t>
  </si>
  <si>
    <t>Aug. 21</t>
  </si>
  <si>
    <t>Sep. 21</t>
  </si>
  <si>
    <t>Oct. 21</t>
  </si>
  <si>
    <t>Nov. 21</t>
  </si>
  <si>
    <t>Dec. 21</t>
  </si>
  <si>
    <t>RAB - 26 JAN '18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</si>
</sst>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mmmm\ yyyy"/>
    <numFmt numFmtId="166" formatCode="#,##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9" fontId="0" fillId="0" borderId="0" xfId="0" applyNumberFormat="1"/>
    <xf numFmtId="0" fontId="0" fillId="0" borderId="0" xfId="0" quotePrefix="1"/>
    <xf numFmtId="164" fontId="0" fillId="0" borderId="0" xfId="0" applyNumberFormat="1"/>
    <xf numFmtId="0" fontId="0" fillId="2" borderId="0" xfId="0" applyFill="1"/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3" borderId="20" xfId="0" applyFill="1" applyBorder="1" applyAlignment="1">
      <alignment horizontal="center" vertical="center"/>
    </xf>
    <xf numFmtId="0" fontId="0" fillId="3" borderId="21" xfId="0" applyFill="1" applyBorder="1"/>
    <xf numFmtId="0" fontId="0" fillId="3" borderId="17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2" borderId="27" xfId="0" applyFill="1" applyBorder="1" applyAlignment="1">
      <alignment horizontal="right"/>
    </xf>
    <xf numFmtId="0" fontId="0" fillId="2" borderId="28" xfId="0" applyFill="1" applyBorder="1" applyAlignment="1">
      <alignment horizontal="right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0" borderId="0" xfId="0" applyFill="1"/>
    <xf numFmtId="0" fontId="1" fillId="0" borderId="0" xfId="0" applyFont="1"/>
    <xf numFmtId="164" fontId="2" fillId="0" borderId="0" xfId="0" applyNumberFormat="1" applyFont="1"/>
    <xf numFmtId="166" fontId="0" fillId="0" borderId="0" xfId="0" applyNumberFormat="1"/>
    <xf numFmtId="166" fontId="2" fillId="0" borderId="0" xfId="0" applyNumberFormat="1" applyFont="1"/>
    <xf numFmtId="0" fontId="6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  <xf numFmtId="0" fontId="0" fillId="0" borderId="22" xfId="0" applyBorder="1" applyAlignment="1">
      <alignment horizontal="right"/>
    </xf>
    <xf numFmtId="0" fontId="0" fillId="0" borderId="23" xfId="0" applyBorder="1" applyAlignment="1">
      <alignment horizontal="right"/>
    </xf>
    <xf numFmtId="0" fontId="0" fillId="0" borderId="1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11</xdr:col>
      <xdr:colOff>564405</xdr:colOff>
      <xdr:row>9</xdr:row>
      <xdr:rowOff>122026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365760"/>
          <a:ext cx="6050805" cy="12193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15</xdr:col>
      <xdr:colOff>297893</xdr:colOff>
      <xdr:row>22</xdr:row>
      <xdr:rowOff>7938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365760"/>
          <a:ext cx="8222693" cy="36655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94"/>
  <sheetViews>
    <sheetView tabSelected="1" workbookViewId="0"/>
  </sheetViews>
  <sheetFormatPr defaultRowHeight="14.4" x14ac:dyDescent="0.3"/>
  <sheetData>
    <row r="2" spans="2:4" ht="21" x14ac:dyDescent="0.4">
      <c r="B2" s="37" t="s">
        <v>32</v>
      </c>
    </row>
    <row r="4" spans="2:4" x14ac:dyDescent="0.3">
      <c r="B4" s="33" t="s">
        <v>33</v>
      </c>
    </row>
    <row r="5" spans="2:4" x14ac:dyDescent="0.3">
      <c r="C5" t="s">
        <v>34</v>
      </c>
    </row>
    <row r="6" spans="2:4" x14ac:dyDescent="0.3">
      <c r="C6" t="s">
        <v>35</v>
      </c>
    </row>
    <row r="7" spans="2:4" x14ac:dyDescent="0.3">
      <c r="C7" t="s">
        <v>36</v>
      </c>
    </row>
    <row r="8" spans="2:4" x14ac:dyDescent="0.3">
      <c r="C8" t="s">
        <v>38</v>
      </c>
    </row>
    <row r="9" spans="2:4" x14ac:dyDescent="0.3">
      <c r="C9" t="s">
        <v>37</v>
      </c>
    </row>
    <row r="10" spans="2:4" x14ac:dyDescent="0.3">
      <c r="C10" t="s">
        <v>92</v>
      </c>
    </row>
    <row r="12" spans="2:4" x14ac:dyDescent="0.3">
      <c r="D12" s="33" t="s">
        <v>46</v>
      </c>
    </row>
    <row r="13" spans="2:4" x14ac:dyDescent="0.3">
      <c r="C13">
        <f>'CY2017 Data'!N143+'CY2017 Data'!P143</f>
        <v>137.1</v>
      </c>
      <c r="D13" s="5" t="s">
        <v>45</v>
      </c>
    </row>
    <row r="16" spans="2:4" x14ac:dyDescent="0.3">
      <c r="D16" s="33" t="s">
        <v>39</v>
      </c>
    </row>
    <row r="17" spans="2:11" x14ac:dyDescent="0.3">
      <c r="C17" s="6">
        <f>NM1.0!H30</f>
        <v>16.343</v>
      </c>
      <c r="D17" s="5" t="s">
        <v>40</v>
      </c>
    </row>
    <row r="18" spans="2:11" x14ac:dyDescent="0.3">
      <c r="C18" s="6">
        <f>'CY2017 Data'!K154</f>
        <v>24.322200000000002</v>
      </c>
      <c r="D18" s="5" t="s">
        <v>41</v>
      </c>
    </row>
    <row r="20" spans="2:11" x14ac:dyDescent="0.3">
      <c r="C20" s="6">
        <f>C17+C18</f>
        <v>40.665199999999999</v>
      </c>
      <c r="D20" s="5" t="s">
        <v>42</v>
      </c>
    </row>
    <row r="21" spans="2:11" x14ac:dyDescent="0.3">
      <c r="C21" s="6">
        <f>C18</f>
        <v>24.322200000000002</v>
      </c>
      <c r="D21" s="5" t="s">
        <v>43</v>
      </c>
    </row>
    <row r="22" spans="2:11" x14ac:dyDescent="0.3">
      <c r="D22" t="s">
        <v>44</v>
      </c>
    </row>
    <row r="24" spans="2:11" x14ac:dyDescent="0.3">
      <c r="D24" s="33" t="s">
        <v>48</v>
      </c>
    </row>
    <row r="25" spans="2:11" x14ac:dyDescent="0.3">
      <c r="D25" s="33"/>
    </row>
    <row r="26" spans="2:11" x14ac:dyDescent="0.3">
      <c r="E26" s="39" t="s">
        <v>64</v>
      </c>
      <c r="F26" s="39"/>
      <c r="H26" s="39" t="s">
        <v>66</v>
      </c>
      <c r="I26" s="39"/>
    </row>
    <row r="27" spans="2:11" x14ac:dyDescent="0.3">
      <c r="B27" s="1" t="s">
        <v>68</v>
      </c>
      <c r="E27" s="38" t="s">
        <v>65</v>
      </c>
      <c r="F27" s="38"/>
      <c r="H27" s="38" t="s">
        <v>65</v>
      </c>
      <c r="I27" s="38"/>
    </row>
    <row r="28" spans="2:11" x14ac:dyDescent="0.3">
      <c r="B28" s="1" t="s">
        <v>50</v>
      </c>
      <c r="C28" s="1" t="s">
        <v>49</v>
      </c>
      <c r="E28" s="1" t="s">
        <v>50</v>
      </c>
      <c r="F28" s="1" t="s">
        <v>49</v>
      </c>
      <c r="H28" s="1" t="s">
        <v>50</v>
      </c>
      <c r="I28" s="1" t="s">
        <v>49</v>
      </c>
    </row>
    <row r="29" spans="2:11" x14ac:dyDescent="0.3">
      <c r="B29" t="s">
        <v>51</v>
      </c>
      <c r="C29">
        <f>'CY2017 Data'!K22</f>
        <v>1.7</v>
      </c>
      <c r="E29" t="s">
        <v>52</v>
      </c>
      <c r="F29" s="35">
        <f>$C29/$C$41*$C$20</f>
        <v>2.0272973607038121</v>
      </c>
      <c r="H29" t="s">
        <v>80</v>
      </c>
      <c r="I29" s="35">
        <f>$C29/$C$41*$C$21</f>
        <v>1.2125436950146629</v>
      </c>
    </row>
    <row r="30" spans="2:11" x14ac:dyDescent="0.3">
      <c r="B30" t="s">
        <v>53</v>
      </c>
      <c r="C30">
        <f>'CY2017 Data'!K33</f>
        <v>1.3</v>
      </c>
      <c r="E30" t="s">
        <v>69</v>
      </c>
      <c r="F30" s="35">
        <f t="shared" ref="F30:F40" si="0">$C30/$C$41*$C$20</f>
        <v>1.5502862170087977</v>
      </c>
      <c r="H30" t="s">
        <v>81</v>
      </c>
      <c r="I30" s="35">
        <f t="shared" ref="I30:I40" si="1">$C30/$C$41*$C$21</f>
        <v>0.92723929618768341</v>
      </c>
    </row>
    <row r="31" spans="2:11" x14ac:dyDescent="0.3">
      <c r="B31" t="s">
        <v>54</v>
      </c>
      <c r="C31">
        <f>'CY2017 Data'!K44</f>
        <v>1.7</v>
      </c>
      <c r="E31" t="s">
        <v>70</v>
      </c>
      <c r="F31" s="35">
        <f t="shared" si="0"/>
        <v>2.0272973607038121</v>
      </c>
      <c r="H31" t="s">
        <v>82</v>
      </c>
      <c r="I31" s="35">
        <f t="shared" si="1"/>
        <v>1.2125436950146629</v>
      </c>
      <c r="K31" t="s">
        <v>67</v>
      </c>
    </row>
    <row r="32" spans="2:11" x14ac:dyDescent="0.3">
      <c r="B32" t="s">
        <v>55</v>
      </c>
      <c r="C32">
        <f>'CY2017 Data'!K55</f>
        <v>2.2000000000000002</v>
      </c>
      <c r="E32" t="s">
        <v>71</v>
      </c>
      <c r="F32" s="35">
        <f t="shared" si="0"/>
        <v>2.6235612903225807</v>
      </c>
      <c r="H32" t="s">
        <v>83</v>
      </c>
      <c r="I32" s="35">
        <f t="shared" si="1"/>
        <v>1.5691741935483872</v>
      </c>
    </row>
    <row r="33" spans="2:9" x14ac:dyDescent="0.3">
      <c r="B33" t="s">
        <v>56</v>
      </c>
      <c r="C33">
        <f>'CY2017 Data'!K66</f>
        <v>1.6</v>
      </c>
      <c r="E33" t="s">
        <v>72</v>
      </c>
      <c r="F33" s="35">
        <f t="shared" si="0"/>
        <v>1.9080445747800585</v>
      </c>
      <c r="H33" t="s">
        <v>84</v>
      </c>
      <c r="I33" s="35">
        <f t="shared" si="1"/>
        <v>1.141217595307918</v>
      </c>
    </row>
    <row r="34" spans="2:9" x14ac:dyDescent="0.3">
      <c r="B34" t="s">
        <v>57</v>
      </c>
      <c r="C34">
        <f>'CY2017 Data'!K77</f>
        <v>1.7</v>
      </c>
      <c r="E34" t="s">
        <v>73</v>
      </c>
      <c r="F34" s="35">
        <f t="shared" si="0"/>
        <v>2.0272973607038121</v>
      </c>
      <c r="H34" t="s">
        <v>85</v>
      </c>
      <c r="I34" s="35">
        <f t="shared" si="1"/>
        <v>1.2125436950146629</v>
      </c>
    </row>
    <row r="35" spans="2:9" x14ac:dyDescent="0.3">
      <c r="B35" t="s">
        <v>58</v>
      </c>
      <c r="C35">
        <f>'CY2017 Data'!K88</f>
        <v>2.9</v>
      </c>
      <c r="E35" t="s">
        <v>74</v>
      </c>
      <c r="F35" s="35">
        <f t="shared" si="0"/>
        <v>3.4583307917888559</v>
      </c>
      <c r="H35" t="s">
        <v>86</v>
      </c>
      <c r="I35" s="35">
        <f t="shared" si="1"/>
        <v>2.0684568914956012</v>
      </c>
    </row>
    <row r="36" spans="2:9" x14ac:dyDescent="0.3">
      <c r="B36" t="s">
        <v>59</v>
      </c>
      <c r="C36">
        <f>'CY2017 Data'!K99</f>
        <v>6.2</v>
      </c>
      <c r="E36" t="s">
        <v>75</v>
      </c>
      <c r="F36" s="35">
        <f t="shared" si="0"/>
        <v>7.393672727272727</v>
      </c>
      <c r="H36" t="s">
        <v>87</v>
      </c>
      <c r="I36" s="35">
        <f t="shared" si="1"/>
        <v>4.4222181818181827</v>
      </c>
    </row>
    <row r="37" spans="2:9" x14ac:dyDescent="0.3">
      <c r="B37" t="s">
        <v>60</v>
      </c>
      <c r="C37">
        <f>'CY2017 Data'!K110</f>
        <v>2.5</v>
      </c>
      <c r="E37" t="s">
        <v>76</v>
      </c>
      <c r="F37" s="35">
        <f t="shared" si="0"/>
        <v>2.9813196480938413</v>
      </c>
      <c r="H37" t="s">
        <v>88</v>
      </c>
      <c r="I37" s="35">
        <f t="shared" si="1"/>
        <v>1.7831524926686215</v>
      </c>
    </row>
    <row r="38" spans="2:9" x14ac:dyDescent="0.3">
      <c r="B38" t="s">
        <v>61</v>
      </c>
      <c r="C38">
        <f>'CY2017 Data'!K121</f>
        <v>3.5</v>
      </c>
      <c r="E38" t="s">
        <v>77</v>
      </c>
      <c r="F38" s="35">
        <f t="shared" si="0"/>
        <v>4.1738475073313781</v>
      </c>
      <c r="H38" t="s">
        <v>89</v>
      </c>
      <c r="I38" s="35">
        <f t="shared" si="1"/>
        <v>2.4964134897360704</v>
      </c>
    </row>
    <row r="39" spans="2:9" x14ac:dyDescent="0.3">
      <c r="B39" t="s">
        <v>62</v>
      </c>
      <c r="C39">
        <f>'CY2017 Data'!K132</f>
        <v>4.2</v>
      </c>
      <c r="E39" t="s">
        <v>78</v>
      </c>
      <c r="F39" s="35">
        <f t="shared" si="0"/>
        <v>5.0086170087976543</v>
      </c>
      <c r="H39" t="s">
        <v>90</v>
      </c>
      <c r="I39" s="35">
        <f t="shared" si="1"/>
        <v>2.9956961876832846</v>
      </c>
    </row>
    <row r="40" spans="2:9" x14ac:dyDescent="0.3">
      <c r="B40" t="s">
        <v>63</v>
      </c>
      <c r="C40" s="1">
        <f>'CY2017 Data'!K143</f>
        <v>4.5999999999999996</v>
      </c>
      <c r="E40" t="s">
        <v>79</v>
      </c>
      <c r="F40" s="36">
        <f t="shared" si="0"/>
        <v>5.4856281524926684</v>
      </c>
      <c r="H40" t="s">
        <v>91</v>
      </c>
      <c r="I40" s="36">
        <f t="shared" si="1"/>
        <v>3.281000586510264</v>
      </c>
    </row>
    <row r="41" spans="2:9" x14ac:dyDescent="0.3">
      <c r="C41">
        <f>SUM(C29:C40)</f>
        <v>34.1</v>
      </c>
      <c r="F41" s="35">
        <f>SUM(F29:F40)</f>
        <v>40.665199999999992</v>
      </c>
      <c r="I41" s="35">
        <f>SUM(I29:I40)</f>
        <v>24.322199999999999</v>
      </c>
    </row>
    <row r="44" spans="2:9" x14ac:dyDescent="0.3">
      <c r="D44" s="33" t="s">
        <v>47</v>
      </c>
    </row>
    <row r="45" spans="2:9" x14ac:dyDescent="0.3">
      <c r="B45" s="1" t="s">
        <v>50</v>
      </c>
      <c r="C45" s="1" t="s">
        <v>49</v>
      </c>
      <c r="D45" s="33"/>
    </row>
    <row r="46" spans="2:9" x14ac:dyDescent="0.3">
      <c r="B46" t="s">
        <v>63</v>
      </c>
      <c r="C46">
        <f>C13</f>
        <v>137.1</v>
      </c>
      <c r="D46" s="33"/>
    </row>
    <row r="47" spans="2:9" x14ac:dyDescent="0.3">
      <c r="B47" t="s">
        <v>52</v>
      </c>
      <c r="C47" s="35">
        <f>C46+F29</f>
        <v>139.12729736070381</v>
      </c>
    </row>
    <row r="48" spans="2:9" x14ac:dyDescent="0.3">
      <c r="B48" t="s">
        <v>69</v>
      </c>
      <c r="C48" s="35">
        <f>C47+F30</f>
        <v>140.6775835777126</v>
      </c>
    </row>
    <row r="49" spans="2:3" x14ac:dyDescent="0.3">
      <c r="B49" t="s">
        <v>70</v>
      </c>
      <c r="C49" s="35">
        <f t="shared" ref="C49:C58" si="2">C48+F31</f>
        <v>142.70488093841641</v>
      </c>
    </row>
    <row r="50" spans="2:3" x14ac:dyDescent="0.3">
      <c r="B50" t="s">
        <v>71</v>
      </c>
      <c r="C50" s="35">
        <f t="shared" si="2"/>
        <v>145.32844222873899</v>
      </c>
    </row>
    <row r="51" spans="2:3" x14ac:dyDescent="0.3">
      <c r="B51" t="s">
        <v>72</v>
      </c>
      <c r="C51" s="35">
        <f t="shared" si="2"/>
        <v>147.23648680351906</v>
      </c>
    </row>
    <row r="52" spans="2:3" x14ac:dyDescent="0.3">
      <c r="B52" t="s">
        <v>73</v>
      </c>
      <c r="C52" s="35">
        <f t="shared" si="2"/>
        <v>149.26378416422287</v>
      </c>
    </row>
    <row r="53" spans="2:3" x14ac:dyDescent="0.3">
      <c r="B53" t="s">
        <v>74</v>
      </c>
      <c r="C53" s="35">
        <f t="shared" si="2"/>
        <v>152.72211495601172</v>
      </c>
    </row>
    <row r="54" spans="2:3" x14ac:dyDescent="0.3">
      <c r="B54" t="s">
        <v>75</v>
      </c>
      <c r="C54" s="35">
        <f t="shared" si="2"/>
        <v>160.11578768328445</v>
      </c>
    </row>
    <row r="55" spans="2:3" x14ac:dyDescent="0.3">
      <c r="B55" t="s">
        <v>76</v>
      </c>
      <c r="C55" s="35">
        <f t="shared" si="2"/>
        <v>163.09710733137828</v>
      </c>
    </row>
    <row r="56" spans="2:3" x14ac:dyDescent="0.3">
      <c r="B56" t="s">
        <v>77</v>
      </c>
      <c r="C56" s="35">
        <f t="shared" si="2"/>
        <v>167.27095483870966</v>
      </c>
    </row>
    <row r="57" spans="2:3" x14ac:dyDescent="0.3">
      <c r="B57" t="s">
        <v>78</v>
      </c>
      <c r="C57" s="35">
        <f t="shared" si="2"/>
        <v>172.2795718475073</v>
      </c>
    </row>
    <row r="58" spans="2:3" x14ac:dyDescent="0.3">
      <c r="B58" t="s">
        <v>79</v>
      </c>
      <c r="C58" s="35">
        <f t="shared" si="2"/>
        <v>177.76519999999996</v>
      </c>
    </row>
    <row r="59" spans="2:3" x14ac:dyDescent="0.3">
      <c r="B59" t="s">
        <v>80</v>
      </c>
      <c r="C59" s="35">
        <f>C58+I29</f>
        <v>178.97774369501462</v>
      </c>
    </row>
    <row r="60" spans="2:3" x14ac:dyDescent="0.3">
      <c r="B60" t="s">
        <v>81</v>
      </c>
      <c r="C60" s="35">
        <f t="shared" ref="C60:C70" si="3">C59+I30</f>
        <v>179.9049829912023</v>
      </c>
    </row>
    <row r="61" spans="2:3" x14ac:dyDescent="0.3">
      <c r="B61" t="s">
        <v>82</v>
      </c>
      <c r="C61" s="35">
        <f t="shared" si="3"/>
        <v>181.11752668621696</v>
      </c>
    </row>
    <row r="62" spans="2:3" x14ac:dyDescent="0.3">
      <c r="B62" t="s">
        <v>83</v>
      </c>
      <c r="C62" s="35">
        <f t="shared" si="3"/>
        <v>182.68670087976534</v>
      </c>
    </row>
    <row r="63" spans="2:3" x14ac:dyDescent="0.3">
      <c r="B63" t="s">
        <v>84</v>
      </c>
      <c r="C63" s="35">
        <f t="shared" si="3"/>
        <v>183.82791847507326</v>
      </c>
    </row>
    <row r="64" spans="2:3" x14ac:dyDescent="0.3">
      <c r="B64" t="s">
        <v>85</v>
      </c>
      <c r="C64" s="35">
        <f t="shared" si="3"/>
        <v>185.04046217008792</v>
      </c>
    </row>
    <row r="65" spans="2:5" x14ac:dyDescent="0.3">
      <c r="B65" t="s">
        <v>86</v>
      </c>
      <c r="C65" s="35">
        <f t="shared" si="3"/>
        <v>187.10891906158352</v>
      </c>
    </row>
    <row r="66" spans="2:5" x14ac:dyDescent="0.3">
      <c r="B66" t="s">
        <v>87</v>
      </c>
      <c r="C66" s="35">
        <f t="shared" si="3"/>
        <v>191.5311372434017</v>
      </c>
    </row>
    <row r="67" spans="2:5" x14ac:dyDescent="0.3">
      <c r="B67" t="s">
        <v>88</v>
      </c>
      <c r="C67" s="35">
        <f t="shared" si="3"/>
        <v>193.31428973607032</v>
      </c>
    </row>
    <row r="68" spans="2:5" x14ac:dyDescent="0.3">
      <c r="B68" t="s">
        <v>89</v>
      </c>
      <c r="C68" s="35">
        <f t="shared" si="3"/>
        <v>195.81070322580638</v>
      </c>
    </row>
    <row r="69" spans="2:5" x14ac:dyDescent="0.3">
      <c r="B69" t="s">
        <v>90</v>
      </c>
      <c r="C69" s="35">
        <f t="shared" si="3"/>
        <v>198.80639941348966</v>
      </c>
    </row>
    <row r="70" spans="2:5" x14ac:dyDescent="0.3">
      <c r="B70" t="s">
        <v>91</v>
      </c>
      <c r="C70" s="35">
        <f t="shared" si="3"/>
        <v>202.08739999999992</v>
      </c>
      <c r="E70" s="35">
        <f>C70-C46</f>
        <v>64.987399999999923</v>
      </c>
    </row>
    <row r="71" spans="2:5" x14ac:dyDescent="0.3">
      <c r="B71" t="s">
        <v>93</v>
      </c>
      <c r="C71" s="35">
        <f>C70+I29</f>
        <v>203.29994369501458</v>
      </c>
    </row>
    <row r="72" spans="2:5" x14ac:dyDescent="0.3">
      <c r="B72" t="s">
        <v>94</v>
      </c>
      <c r="C72" s="35">
        <f t="shared" ref="C72:C82" si="4">C71+I30</f>
        <v>204.22718299120226</v>
      </c>
    </row>
    <row r="73" spans="2:5" x14ac:dyDescent="0.3">
      <c r="B73" t="s">
        <v>95</v>
      </c>
      <c r="C73" s="35">
        <f t="shared" si="4"/>
        <v>205.43972668621691</v>
      </c>
    </row>
    <row r="74" spans="2:5" x14ac:dyDescent="0.3">
      <c r="B74" t="s">
        <v>96</v>
      </c>
      <c r="C74" s="35">
        <f t="shared" si="4"/>
        <v>207.00890087976529</v>
      </c>
    </row>
    <row r="75" spans="2:5" x14ac:dyDescent="0.3">
      <c r="B75" t="s">
        <v>97</v>
      </c>
      <c r="C75" s="35">
        <f t="shared" si="4"/>
        <v>208.15011847507321</v>
      </c>
    </row>
    <row r="76" spans="2:5" x14ac:dyDescent="0.3">
      <c r="B76" t="s">
        <v>98</v>
      </c>
      <c r="C76" s="35">
        <f t="shared" si="4"/>
        <v>209.36266217008787</v>
      </c>
    </row>
    <row r="77" spans="2:5" x14ac:dyDescent="0.3">
      <c r="B77" t="s">
        <v>99</v>
      </c>
      <c r="C77" s="35">
        <f t="shared" si="4"/>
        <v>211.43111906158347</v>
      </c>
    </row>
    <row r="78" spans="2:5" x14ac:dyDescent="0.3">
      <c r="B78" t="s">
        <v>100</v>
      </c>
      <c r="C78" s="35">
        <f t="shared" si="4"/>
        <v>215.85333724340165</v>
      </c>
    </row>
    <row r="79" spans="2:5" x14ac:dyDescent="0.3">
      <c r="B79" t="s">
        <v>101</v>
      </c>
      <c r="C79" s="35">
        <f t="shared" si="4"/>
        <v>217.63648973607027</v>
      </c>
    </row>
    <row r="80" spans="2:5" x14ac:dyDescent="0.3">
      <c r="B80" t="s">
        <v>102</v>
      </c>
      <c r="C80" s="35">
        <f t="shared" si="4"/>
        <v>220.13290322580633</v>
      </c>
    </row>
    <row r="81" spans="2:13" x14ac:dyDescent="0.3">
      <c r="B81" t="s">
        <v>103</v>
      </c>
      <c r="C81" s="35">
        <f t="shared" si="4"/>
        <v>223.12859941348961</v>
      </c>
    </row>
    <row r="82" spans="2:13" x14ac:dyDescent="0.3">
      <c r="B82" t="s">
        <v>104</v>
      </c>
      <c r="C82" s="35">
        <f t="shared" si="4"/>
        <v>226.40959999999987</v>
      </c>
      <c r="E82" s="35">
        <f>C82-C70</f>
        <v>24.322199999999953</v>
      </c>
    </row>
    <row r="83" spans="2:13" x14ac:dyDescent="0.3">
      <c r="B83" t="s">
        <v>105</v>
      </c>
      <c r="C83" s="35">
        <f>C82+I29</f>
        <v>227.62214369501453</v>
      </c>
    </row>
    <row r="84" spans="2:13" x14ac:dyDescent="0.3">
      <c r="B84" t="s">
        <v>106</v>
      </c>
      <c r="C84" s="35">
        <f t="shared" ref="C84:C94" si="5">C83+I30</f>
        <v>228.54938299120221</v>
      </c>
    </row>
    <row r="85" spans="2:13" x14ac:dyDescent="0.3">
      <c r="B85" t="s">
        <v>107</v>
      </c>
      <c r="C85" s="35">
        <f t="shared" si="5"/>
        <v>229.76192668621687</v>
      </c>
    </row>
    <row r="86" spans="2:13" x14ac:dyDescent="0.3">
      <c r="B86" t="s">
        <v>108</v>
      </c>
      <c r="C86" s="35">
        <f t="shared" si="5"/>
        <v>231.33110087976524</v>
      </c>
    </row>
    <row r="87" spans="2:13" x14ac:dyDescent="0.3">
      <c r="B87" t="s">
        <v>109</v>
      </c>
      <c r="C87" s="35">
        <f t="shared" si="5"/>
        <v>232.47231847507317</v>
      </c>
    </row>
    <row r="88" spans="2:13" x14ac:dyDescent="0.3">
      <c r="B88" t="s">
        <v>110</v>
      </c>
      <c r="C88" s="35">
        <f t="shared" si="5"/>
        <v>233.68486217008783</v>
      </c>
    </row>
    <row r="89" spans="2:13" x14ac:dyDescent="0.3">
      <c r="B89" t="s">
        <v>111</v>
      </c>
      <c r="C89" s="35">
        <f t="shared" si="5"/>
        <v>235.75331906158343</v>
      </c>
    </row>
    <row r="90" spans="2:13" x14ac:dyDescent="0.3">
      <c r="B90" t="s">
        <v>112</v>
      </c>
      <c r="C90" s="35">
        <f t="shared" si="5"/>
        <v>240.17553724340161</v>
      </c>
    </row>
    <row r="91" spans="2:13" x14ac:dyDescent="0.3">
      <c r="B91" t="s">
        <v>113</v>
      </c>
      <c r="C91" s="35">
        <f t="shared" si="5"/>
        <v>241.95868973607023</v>
      </c>
    </row>
    <row r="92" spans="2:13" x14ac:dyDescent="0.3">
      <c r="B92" t="s">
        <v>114</v>
      </c>
      <c r="C92" s="35">
        <f t="shared" si="5"/>
        <v>244.45510322580628</v>
      </c>
    </row>
    <row r="93" spans="2:13" x14ac:dyDescent="0.3">
      <c r="B93" t="s">
        <v>115</v>
      </c>
      <c r="C93" s="35">
        <f t="shared" si="5"/>
        <v>247.45079941348956</v>
      </c>
    </row>
    <row r="94" spans="2:13" x14ac:dyDescent="0.3">
      <c r="B94" t="s">
        <v>116</v>
      </c>
      <c r="C94" s="35">
        <f t="shared" si="5"/>
        <v>250.73179999999982</v>
      </c>
      <c r="E94" s="35">
        <f>C94-C82</f>
        <v>24.322199999999953</v>
      </c>
      <c r="M94" t="s">
        <v>117</v>
      </c>
    </row>
  </sheetData>
  <mergeCells count="4">
    <mergeCell ref="H27:I27"/>
    <mergeCell ref="H26:I26"/>
    <mergeCell ref="E26:F26"/>
    <mergeCell ref="E27:F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13"/>
  <sheetViews>
    <sheetView workbookViewId="0">
      <selection activeCell="E20" sqref="E20"/>
    </sheetView>
  </sheetViews>
  <sheetFormatPr defaultRowHeight="14.4" x14ac:dyDescent="0.3"/>
  <sheetData>
    <row r="2" spans="3:3" x14ac:dyDescent="0.3">
      <c r="C2" s="2" t="s">
        <v>27</v>
      </c>
    </row>
    <row r="13" spans="3:3" x14ac:dyDescent="0.3">
      <c r="C13" s="2" t="s">
        <v>28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6"/>
  <sheetViews>
    <sheetView topLeftCell="A88" workbookViewId="0">
      <selection activeCell="I155" sqref="I155"/>
    </sheetView>
  </sheetViews>
  <sheetFormatPr defaultRowHeight="14.4" x14ac:dyDescent="0.3"/>
  <cols>
    <col min="1" max="1" width="15.44140625" bestFit="1" customWidth="1"/>
    <col min="2" max="2" width="8.44140625" bestFit="1" customWidth="1"/>
    <col min="3" max="3" width="12" bestFit="1" customWidth="1"/>
    <col min="4" max="4" width="6.33203125" bestFit="1" customWidth="1"/>
    <col min="5" max="5" width="17.33203125" bestFit="1" customWidth="1"/>
    <col min="6" max="6" width="6.33203125" bestFit="1" customWidth="1"/>
    <col min="7" max="7" width="17.33203125" bestFit="1" customWidth="1"/>
    <col min="8" max="8" width="6.33203125" bestFit="1" customWidth="1"/>
    <col min="9" max="9" width="17.33203125" bestFit="1" customWidth="1"/>
    <col min="10" max="10" width="6.33203125" bestFit="1" customWidth="1"/>
    <col min="11" max="11" width="17.33203125" bestFit="1" customWidth="1"/>
    <col min="12" max="12" width="4.109375" style="32" customWidth="1"/>
    <col min="13" max="13" width="6.33203125" bestFit="1" customWidth="1"/>
    <col min="14" max="14" width="17.33203125" bestFit="1" customWidth="1"/>
    <col min="15" max="15" width="6.33203125" bestFit="1" customWidth="1"/>
    <col min="16" max="16" width="17.33203125" bestFit="1" customWidth="1"/>
    <col min="17" max="17" width="6.33203125" bestFit="1" customWidth="1"/>
    <col min="18" max="18" width="17.33203125" bestFit="1" customWidth="1"/>
    <col min="19" max="19" width="6.33203125" bestFit="1" customWidth="1"/>
    <col min="20" max="20" width="17.33203125" bestFit="1" customWidth="1"/>
  </cols>
  <sheetData>
    <row r="1" spans="1:20" ht="15" thickBot="1" x14ac:dyDescent="0.35">
      <c r="D1" s="47" t="s">
        <v>11</v>
      </c>
      <c r="E1" s="47"/>
      <c r="F1" s="47"/>
      <c r="G1" s="47"/>
      <c r="H1" s="47"/>
      <c r="I1" s="47"/>
      <c r="J1" s="47"/>
      <c r="K1" s="47"/>
      <c r="L1" s="7"/>
      <c r="M1" s="47" t="s">
        <v>12</v>
      </c>
      <c r="N1" s="47"/>
      <c r="O1" s="47"/>
      <c r="P1" s="47"/>
      <c r="Q1" s="47"/>
      <c r="R1" s="47"/>
      <c r="S1" s="47"/>
      <c r="T1" s="47"/>
    </row>
    <row r="2" spans="1:20" ht="15" thickTop="1" x14ac:dyDescent="0.3">
      <c r="D2" s="48" t="s">
        <v>13</v>
      </c>
      <c r="E2" s="49"/>
      <c r="F2" s="50" t="s">
        <v>14</v>
      </c>
      <c r="G2" s="51"/>
      <c r="H2" s="48" t="s">
        <v>15</v>
      </c>
      <c r="I2" s="49"/>
      <c r="J2" s="48" t="s">
        <v>16</v>
      </c>
      <c r="K2" s="49"/>
      <c r="L2" s="7"/>
      <c r="M2" s="48" t="s">
        <v>13</v>
      </c>
      <c r="N2" s="49"/>
      <c r="O2" s="50" t="s">
        <v>14</v>
      </c>
      <c r="P2" s="51"/>
      <c r="Q2" s="48" t="s">
        <v>15</v>
      </c>
      <c r="R2" s="49"/>
      <c r="S2" s="48" t="s">
        <v>16</v>
      </c>
      <c r="T2" s="49"/>
    </row>
    <row r="3" spans="1:20" ht="15" thickBot="1" x14ac:dyDescent="0.35">
      <c r="B3" s="8" t="s">
        <v>17</v>
      </c>
      <c r="C3" s="8" t="s">
        <v>18</v>
      </c>
      <c r="D3" s="9" t="s">
        <v>19</v>
      </c>
      <c r="E3" s="10" t="s">
        <v>20</v>
      </c>
      <c r="F3" s="9" t="s">
        <v>19</v>
      </c>
      <c r="G3" s="10" t="s">
        <v>20</v>
      </c>
      <c r="H3" s="9" t="s">
        <v>19</v>
      </c>
      <c r="I3" s="10" t="s">
        <v>20</v>
      </c>
      <c r="J3" s="9" t="s">
        <v>19</v>
      </c>
      <c r="K3" s="10" t="s">
        <v>20</v>
      </c>
      <c r="L3" s="7"/>
      <c r="M3" s="9" t="s">
        <v>19</v>
      </c>
      <c r="N3" s="10" t="s">
        <v>20</v>
      </c>
      <c r="O3" s="9" t="s">
        <v>19</v>
      </c>
      <c r="P3" s="10" t="s">
        <v>20</v>
      </c>
      <c r="Q3" s="9" t="s">
        <v>19</v>
      </c>
      <c r="R3" s="10" t="s">
        <v>20</v>
      </c>
      <c r="S3" s="9" t="s">
        <v>19</v>
      </c>
      <c r="T3" s="10" t="s">
        <v>20</v>
      </c>
    </row>
    <row r="4" spans="1:20" x14ac:dyDescent="0.3">
      <c r="A4" s="40">
        <v>42705</v>
      </c>
      <c r="B4" s="41" t="s">
        <v>1</v>
      </c>
      <c r="C4" s="11" t="s">
        <v>5</v>
      </c>
      <c r="D4" s="12">
        <v>189</v>
      </c>
      <c r="E4" s="13">
        <v>1.3</v>
      </c>
      <c r="F4" s="12">
        <v>18</v>
      </c>
      <c r="G4" s="13">
        <v>0.1</v>
      </c>
      <c r="H4" s="12">
        <v>0</v>
      </c>
      <c r="I4" s="13">
        <v>0</v>
      </c>
      <c r="J4" s="12">
        <f t="shared" ref="J4:K9" si="0">SUM(D4,F4,H4)</f>
        <v>207</v>
      </c>
      <c r="K4" s="14">
        <f t="shared" si="0"/>
        <v>1.4000000000000001</v>
      </c>
      <c r="L4" s="7"/>
      <c r="M4" s="12">
        <v>5685</v>
      </c>
      <c r="N4" s="13">
        <v>33.9</v>
      </c>
      <c r="O4" s="12">
        <v>59</v>
      </c>
      <c r="P4" s="13">
        <v>0.1</v>
      </c>
      <c r="Q4" s="12">
        <v>85</v>
      </c>
      <c r="R4" s="13">
        <v>0.5</v>
      </c>
      <c r="S4" s="12">
        <f t="shared" ref="S4:T9" si="1">SUM(M4,O4,Q4)</f>
        <v>5829</v>
      </c>
      <c r="T4" s="14">
        <f t="shared" si="1"/>
        <v>34.5</v>
      </c>
    </row>
    <row r="5" spans="1:20" x14ac:dyDescent="0.3">
      <c r="A5" s="40"/>
      <c r="B5" s="42"/>
      <c r="C5" s="15" t="s">
        <v>21</v>
      </c>
      <c r="D5" s="16">
        <v>781</v>
      </c>
      <c r="E5" s="17">
        <v>6.4</v>
      </c>
      <c r="F5" s="16">
        <v>0</v>
      </c>
      <c r="G5" s="17">
        <v>0</v>
      </c>
      <c r="H5" s="16">
        <v>1</v>
      </c>
      <c r="I5" s="17">
        <v>0</v>
      </c>
      <c r="J5" s="16">
        <f t="shared" si="0"/>
        <v>782</v>
      </c>
      <c r="K5" s="18">
        <f t="shared" si="0"/>
        <v>6.4</v>
      </c>
      <c r="L5" s="7"/>
      <c r="M5" s="16">
        <v>6987</v>
      </c>
      <c r="N5" s="17">
        <v>43.7</v>
      </c>
      <c r="O5" s="16">
        <v>0</v>
      </c>
      <c r="P5" s="17">
        <v>0</v>
      </c>
      <c r="Q5" s="16">
        <v>90</v>
      </c>
      <c r="R5" s="17">
        <v>0.5</v>
      </c>
      <c r="S5" s="16">
        <f t="shared" si="1"/>
        <v>7077</v>
      </c>
      <c r="T5" s="18">
        <f t="shared" si="1"/>
        <v>44.2</v>
      </c>
    </row>
    <row r="6" spans="1:20" x14ac:dyDescent="0.3">
      <c r="A6" s="40"/>
      <c r="B6" s="42" t="s">
        <v>2</v>
      </c>
      <c r="C6" s="15" t="s">
        <v>5</v>
      </c>
      <c r="D6" s="16">
        <v>22</v>
      </c>
      <c r="E6" s="17">
        <v>1.8</v>
      </c>
      <c r="F6" s="16">
        <v>0</v>
      </c>
      <c r="G6" s="17">
        <v>0</v>
      </c>
      <c r="H6" s="16">
        <v>0</v>
      </c>
      <c r="I6" s="17">
        <v>0</v>
      </c>
      <c r="J6" s="16">
        <f t="shared" si="0"/>
        <v>22</v>
      </c>
      <c r="K6" s="18">
        <f t="shared" si="0"/>
        <v>1.8</v>
      </c>
      <c r="L6" s="7"/>
      <c r="M6" s="16">
        <v>372</v>
      </c>
      <c r="N6" s="17">
        <v>28.3</v>
      </c>
      <c r="O6" s="16">
        <v>0</v>
      </c>
      <c r="P6" s="17">
        <v>0</v>
      </c>
      <c r="Q6" s="16">
        <v>16</v>
      </c>
      <c r="R6" s="17">
        <v>1.5</v>
      </c>
      <c r="S6" s="16">
        <f t="shared" si="1"/>
        <v>388</v>
      </c>
      <c r="T6" s="18">
        <f t="shared" si="1"/>
        <v>29.8</v>
      </c>
    </row>
    <row r="7" spans="1:20" x14ac:dyDescent="0.3">
      <c r="A7" s="40"/>
      <c r="B7" s="42"/>
      <c r="C7" s="15" t="s">
        <v>21</v>
      </c>
      <c r="D7" s="16">
        <v>13</v>
      </c>
      <c r="E7" s="17">
        <v>1</v>
      </c>
      <c r="F7" s="16">
        <v>0</v>
      </c>
      <c r="G7" s="17">
        <v>0</v>
      </c>
      <c r="H7" s="16">
        <v>0</v>
      </c>
      <c r="I7" s="17">
        <v>0</v>
      </c>
      <c r="J7" s="16">
        <f t="shared" si="0"/>
        <v>13</v>
      </c>
      <c r="K7" s="18">
        <f t="shared" si="0"/>
        <v>1</v>
      </c>
      <c r="L7" s="7"/>
      <c r="M7" s="16">
        <v>443</v>
      </c>
      <c r="N7" s="17">
        <v>35</v>
      </c>
      <c r="O7" s="16">
        <v>0</v>
      </c>
      <c r="P7" s="17">
        <v>0</v>
      </c>
      <c r="Q7" s="16">
        <v>17</v>
      </c>
      <c r="R7" s="17">
        <v>1.6</v>
      </c>
      <c r="S7" s="16">
        <f t="shared" si="1"/>
        <v>460</v>
      </c>
      <c r="T7" s="18">
        <f t="shared" si="1"/>
        <v>36.6</v>
      </c>
    </row>
    <row r="8" spans="1:20" x14ac:dyDescent="0.3">
      <c r="A8" s="40"/>
      <c r="B8" s="42" t="s">
        <v>3</v>
      </c>
      <c r="C8" s="15" t="s">
        <v>5</v>
      </c>
      <c r="D8" s="16">
        <v>16</v>
      </c>
      <c r="E8" s="17">
        <v>9</v>
      </c>
      <c r="F8" s="16">
        <v>0</v>
      </c>
      <c r="G8" s="17">
        <v>0</v>
      </c>
      <c r="H8" s="16">
        <v>0</v>
      </c>
      <c r="I8" s="17">
        <v>0</v>
      </c>
      <c r="J8" s="16">
        <f t="shared" si="0"/>
        <v>16</v>
      </c>
      <c r="K8" s="18">
        <f t="shared" si="0"/>
        <v>9</v>
      </c>
      <c r="L8" s="7"/>
      <c r="M8" s="16">
        <v>80</v>
      </c>
      <c r="N8" s="17">
        <v>41.2</v>
      </c>
      <c r="O8" s="16">
        <v>0</v>
      </c>
      <c r="P8" s="17">
        <v>0</v>
      </c>
      <c r="Q8" s="16">
        <v>10</v>
      </c>
      <c r="R8" s="17">
        <v>3.2</v>
      </c>
      <c r="S8" s="16">
        <f t="shared" si="1"/>
        <v>90</v>
      </c>
      <c r="T8" s="18">
        <f t="shared" si="1"/>
        <v>44.400000000000006</v>
      </c>
    </row>
    <row r="9" spans="1:20" x14ac:dyDescent="0.3">
      <c r="A9" s="40"/>
      <c r="B9" s="42"/>
      <c r="C9" s="15" t="s">
        <v>21</v>
      </c>
      <c r="D9" s="16">
        <v>0</v>
      </c>
      <c r="E9" s="17">
        <v>0</v>
      </c>
      <c r="F9" s="16">
        <v>0</v>
      </c>
      <c r="G9" s="17">
        <v>0</v>
      </c>
      <c r="H9" s="16">
        <v>0</v>
      </c>
      <c r="I9" s="17">
        <v>0</v>
      </c>
      <c r="J9" s="16">
        <f t="shared" si="0"/>
        <v>0</v>
      </c>
      <c r="K9" s="18">
        <f t="shared" si="0"/>
        <v>0</v>
      </c>
      <c r="L9" s="7"/>
      <c r="M9" s="16">
        <v>127</v>
      </c>
      <c r="N9" s="17">
        <v>69.2</v>
      </c>
      <c r="O9" s="16">
        <v>0</v>
      </c>
      <c r="P9" s="17">
        <v>0</v>
      </c>
      <c r="Q9" s="16">
        <v>11</v>
      </c>
      <c r="R9" s="17">
        <v>3.7</v>
      </c>
      <c r="S9" s="16">
        <f t="shared" si="1"/>
        <v>138</v>
      </c>
      <c r="T9" s="18">
        <f t="shared" si="1"/>
        <v>72.900000000000006</v>
      </c>
    </row>
    <row r="10" spans="1:20" x14ac:dyDescent="0.3">
      <c r="A10" s="40"/>
      <c r="B10" s="19"/>
      <c r="C10" s="20"/>
      <c r="D10" s="21"/>
      <c r="E10" s="22"/>
      <c r="F10" s="21"/>
      <c r="G10" s="22"/>
      <c r="H10" s="21"/>
      <c r="I10" s="22"/>
      <c r="J10" s="21"/>
      <c r="K10" s="23"/>
      <c r="L10" s="7"/>
      <c r="M10" s="21"/>
      <c r="N10" s="22"/>
      <c r="O10" s="21"/>
      <c r="P10" s="22"/>
      <c r="Q10" s="21"/>
      <c r="R10" s="22"/>
      <c r="S10" s="21"/>
      <c r="T10" s="23"/>
    </row>
    <row r="11" spans="1:20" x14ac:dyDescent="0.3">
      <c r="A11" s="40"/>
      <c r="B11" s="43" t="s">
        <v>22</v>
      </c>
      <c r="C11" s="44"/>
      <c r="D11" s="16">
        <f t="shared" ref="D11:K12" si="2">SUM(D4,D6,D8)</f>
        <v>227</v>
      </c>
      <c r="E11" s="17">
        <f t="shared" si="2"/>
        <v>12.1</v>
      </c>
      <c r="F11" s="16">
        <f t="shared" si="2"/>
        <v>18</v>
      </c>
      <c r="G11" s="17">
        <f t="shared" si="2"/>
        <v>0.1</v>
      </c>
      <c r="H11" s="16">
        <f t="shared" si="2"/>
        <v>0</v>
      </c>
      <c r="I11" s="17">
        <f t="shared" si="2"/>
        <v>0</v>
      </c>
      <c r="J11" s="16">
        <f t="shared" si="2"/>
        <v>245</v>
      </c>
      <c r="K11" s="18">
        <f t="shared" si="2"/>
        <v>12.2</v>
      </c>
      <c r="L11" s="7"/>
      <c r="M11" s="16">
        <f t="shared" ref="M11:T12" si="3">SUM(M4,M6,M8)</f>
        <v>6137</v>
      </c>
      <c r="N11" s="17">
        <f t="shared" si="3"/>
        <v>103.4</v>
      </c>
      <c r="O11" s="16">
        <f t="shared" si="3"/>
        <v>59</v>
      </c>
      <c r="P11" s="17">
        <f t="shared" si="3"/>
        <v>0.1</v>
      </c>
      <c r="Q11" s="16">
        <f t="shared" si="3"/>
        <v>111</v>
      </c>
      <c r="R11" s="17">
        <f t="shared" si="3"/>
        <v>5.2</v>
      </c>
      <c r="S11" s="16">
        <f t="shared" si="3"/>
        <v>6307</v>
      </c>
      <c r="T11" s="18">
        <f t="shared" si="3"/>
        <v>108.7</v>
      </c>
    </row>
    <row r="12" spans="1:20" x14ac:dyDescent="0.3">
      <c r="A12" s="40"/>
      <c r="B12" s="43" t="s">
        <v>23</v>
      </c>
      <c r="C12" s="44"/>
      <c r="D12" s="16">
        <f t="shared" si="2"/>
        <v>794</v>
      </c>
      <c r="E12" s="17">
        <f t="shared" si="2"/>
        <v>7.4</v>
      </c>
      <c r="F12" s="16">
        <f t="shared" si="2"/>
        <v>0</v>
      </c>
      <c r="G12" s="17">
        <f t="shared" si="2"/>
        <v>0</v>
      </c>
      <c r="H12" s="16">
        <f t="shared" si="2"/>
        <v>1</v>
      </c>
      <c r="I12" s="17">
        <f t="shared" si="2"/>
        <v>0</v>
      </c>
      <c r="J12" s="16">
        <f t="shared" si="2"/>
        <v>795</v>
      </c>
      <c r="K12" s="18">
        <f t="shared" si="2"/>
        <v>7.4</v>
      </c>
      <c r="L12" s="7"/>
      <c r="M12" s="16">
        <f t="shared" si="3"/>
        <v>7557</v>
      </c>
      <c r="N12" s="17">
        <f t="shared" si="3"/>
        <v>147.9</v>
      </c>
      <c r="O12" s="16">
        <f t="shared" si="3"/>
        <v>0</v>
      </c>
      <c r="P12" s="17">
        <f t="shared" si="3"/>
        <v>0</v>
      </c>
      <c r="Q12" s="16">
        <f t="shared" si="3"/>
        <v>118</v>
      </c>
      <c r="R12" s="17">
        <f t="shared" si="3"/>
        <v>5.8000000000000007</v>
      </c>
      <c r="S12" s="16">
        <f t="shared" si="3"/>
        <v>7675</v>
      </c>
      <c r="T12" s="18">
        <f t="shared" si="3"/>
        <v>153.70000000000002</v>
      </c>
    </row>
    <row r="13" spans="1:20" ht="15" thickBot="1" x14ac:dyDescent="0.35">
      <c r="A13" s="40"/>
      <c r="B13" s="45" t="s">
        <v>24</v>
      </c>
      <c r="C13" s="46"/>
      <c r="D13" s="24">
        <f>SUM(D4:D9)</f>
        <v>1021</v>
      </c>
      <c r="E13" s="25">
        <f>SUM(E4:E9)</f>
        <v>19.5</v>
      </c>
      <c r="F13" s="24">
        <f>SUM(F4:F9)</f>
        <v>18</v>
      </c>
      <c r="G13" s="25">
        <f>SUM(G4:G9)</f>
        <v>0.1</v>
      </c>
      <c r="H13" s="24">
        <f t="shared" ref="H13:I13" si="4">SUM(H4:H9)</f>
        <v>1</v>
      </c>
      <c r="I13" s="25">
        <f t="shared" si="4"/>
        <v>0</v>
      </c>
      <c r="J13" s="24">
        <f>SUM(J4:J9)</f>
        <v>1040</v>
      </c>
      <c r="K13" s="26">
        <f>SUM(K4:K9)</f>
        <v>19.600000000000001</v>
      </c>
      <c r="L13" s="7"/>
      <c r="M13" s="24"/>
      <c r="N13" s="25"/>
      <c r="O13" s="24"/>
      <c r="P13" s="25"/>
      <c r="Q13" s="24"/>
      <c r="R13" s="25"/>
      <c r="S13" s="24"/>
      <c r="T13" s="26"/>
    </row>
    <row r="14" spans="1:20" ht="15" thickBot="1" x14ac:dyDescent="0.35">
      <c r="A14" s="7"/>
      <c r="B14" s="27"/>
      <c r="C14" s="28"/>
      <c r="D14" s="29"/>
      <c r="E14" s="30"/>
      <c r="F14" s="29"/>
      <c r="G14" s="30"/>
      <c r="H14" s="29"/>
      <c r="I14" s="30"/>
      <c r="J14" s="29"/>
      <c r="K14" s="31"/>
      <c r="L14" s="7"/>
      <c r="M14" s="29"/>
      <c r="N14" s="30"/>
      <c r="O14" s="29"/>
      <c r="P14" s="30"/>
      <c r="Q14" s="29"/>
      <c r="R14" s="30"/>
      <c r="S14" s="29"/>
      <c r="T14" s="31"/>
    </row>
    <row r="15" spans="1:20" x14ac:dyDescent="0.3">
      <c r="A15" s="40">
        <v>42736</v>
      </c>
      <c r="B15" s="41" t="s">
        <v>1</v>
      </c>
      <c r="C15" s="11" t="s">
        <v>5</v>
      </c>
      <c r="D15" s="12">
        <v>134</v>
      </c>
      <c r="E15" s="13">
        <v>0.9</v>
      </c>
      <c r="F15" s="12">
        <v>16</v>
      </c>
      <c r="G15" s="13">
        <v>0.1</v>
      </c>
      <c r="H15" s="12">
        <v>1</v>
      </c>
      <c r="I15" s="13">
        <v>0</v>
      </c>
      <c r="J15" s="12">
        <f t="shared" ref="J15:K20" si="5">SUM(D15,F15,H15)</f>
        <v>151</v>
      </c>
      <c r="K15" s="14">
        <f t="shared" si="5"/>
        <v>1</v>
      </c>
      <c r="L15" s="7"/>
      <c r="M15" s="12">
        <f t="shared" ref="M15:R20" si="6">M4+D15</f>
        <v>5819</v>
      </c>
      <c r="N15" s="13">
        <f t="shared" si="6"/>
        <v>34.799999999999997</v>
      </c>
      <c r="O15" s="12">
        <f t="shared" si="6"/>
        <v>75</v>
      </c>
      <c r="P15" s="13">
        <f t="shared" si="6"/>
        <v>0.2</v>
      </c>
      <c r="Q15" s="12">
        <f t="shared" si="6"/>
        <v>86</v>
      </c>
      <c r="R15" s="13">
        <f t="shared" si="6"/>
        <v>0.5</v>
      </c>
      <c r="S15" s="12">
        <f t="shared" ref="S15:T20" si="7">SUM(M15,O15,Q15)</f>
        <v>5980</v>
      </c>
      <c r="T15" s="14">
        <f t="shared" si="7"/>
        <v>35.5</v>
      </c>
    </row>
    <row r="16" spans="1:20" x14ac:dyDescent="0.3">
      <c r="A16" s="40"/>
      <c r="B16" s="42"/>
      <c r="C16" s="15" t="s">
        <v>21</v>
      </c>
      <c r="D16" s="16">
        <v>0</v>
      </c>
      <c r="E16" s="17">
        <v>0</v>
      </c>
      <c r="F16" s="16">
        <v>85</v>
      </c>
      <c r="G16" s="17">
        <v>0.5</v>
      </c>
      <c r="H16" s="16">
        <v>0</v>
      </c>
      <c r="I16" s="17">
        <v>0</v>
      </c>
      <c r="J16" s="16">
        <f t="shared" si="5"/>
        <v>85</v>
      </c>
      <c r="K16" s="18">
        <f t="shared" si="5"/>
        <v>0.5</v>
      </c>
      <c r="L16" s="7"/>
      <c r="M16" s="16">
        <f t="shared" si="6"/>
        <v>6987</v>
      </c>
      <c r="N16" s="17">
        <f t="shared" si="6"/>
        <v>43.7</v>
      </c>
      <c r="O16" s="16">
        <f t="shared" si="6"/>
        <v>85</v>
      </c>
      <c r="P16" s="17">
        <f t="shared" si="6"/>
        <v>0.5</v>
      </c>
      <c r="Q16" s="16">
        <f t="shared" si="6"/>
        <v>90</v>
      </c>
      <c r="R16" s="17">
        <f t="shared" si="6"/>
        <v>0.5</v>
      </c>
      <c r="S16" s="16">
        <f t="shared" si="7"/>
        <v>7162</v>
      </c>
      <c r="T16" s="18">
        <f t="shared" si="7"/>
        <v>44.7</v>
      </c>
    </row>
    <row r="17" spans="1:20" x14ac:dyDescent="0.3">
      <c r="A17" s="40"/>
      <c r="B17" s="42" t="s">
        <v>2</v>
      </c>
      <c r="C17" s="15" t="s">
        <v>5</v>
      </c>
      <c r="D17" s="16">
        <v>4</v>
      </c>
      <c r="E17" s="17">
        <v>0.2</v>
      </c>
      <c r="F17" s="16">
        <v>0</v>
      </c>
      <c r="G17" s="17">
        <v>0</v>
      </c>
      <c r="H17" s="16">
        <v>0</v>
      </c>
      <c r="I17" s="17">
        <v>0</v>
      </c>
      <c r="J17" s="16">
        <f t="shared" si="5"/>
        <v>4</v>
      </c>
      <c r="K17" s="18">
        <f t="shared" si="5"/>
        <v>0.2</v>
      </c>
      <c r="L17" s="7"/>
      <c r="M17" s="16">
        <f t="shared" si="6"/>
        <v>376</v>
      </c>
      <c r="N17" s="17">
        <f t="shared" si="6"/>
        <v>28.5</v>
      </c>
      <c r="O17" s="16">
        <f t="shared" si="6"/>
        <v>0</v>
      </c>
      <c r="P17" s="17">
        <f t="shared" si="6"/>
        <v>0</v>
      </c>
      <c r="Q17" s="16">
        <f t="shared" si="6"/>
        <v>16</v>
      </c>
      <c r="R17" s="17">
        <f t="shared" si="6"/>
        <v>1.5</v>
      </c>
      <c r="S17" s="16">
        <f t="shared" si="7"/>
        <v>392</v>
      </c>
      <c r="T17" s="18">
        <f t="shared" si="7"/>
        <v>30</v>
      </c>
    </row>
    <row r="18" spans="1:20" x14ac:dyDescent="0.3">
      <c r="A18" s="40"/>
      <c r="B18" s="42"/>
      <c r="C18" s="15" t="s">
        <v>21</v>
      </c>
      <c r="D18" s="16">
        <v>0</v>
      </c>
      <c r="E18" s="17">
        <v>0</v>
      </c>
      <c r="F18" s="16">
        <v>5</v>
      </c>
      <c r="G18" s="17">
        <v>0.5</v>
      </c>
      <c r="H18" s="16">
        <v>0</v>
      </c>
      <c r="I18" s="17">
        <v>0</v>
      </c>
      <c r="J18" s="16">
        <f t="shared" si="5"/>
        <v>5</v>
      </c>
      <c r="K18" s="18">
        <f t="shared" si="5"/>
        <v>0.5</v>
      </c>
      <c r="L18" s="7"/>
      <c r="M18" s="16">
        <f t="shared" si="6"/>
        <v>443</v>
      </c>
      <c r="N18" s="17">
        <f t="shared" si="6"/>
        <v>35</v>
      </c>
      <c r="O18" s="16">
        <f t="shared" si="6"/>
        <v>5</v>
      </c>
      <c r="P18" s="17">
        <f t="shared" si="6"/>
        <v>0.5</v>
      </c>
      <c r="Q18" s="16">
        <f t="shared" si="6"/>
        <v>17</v>
      </c>
      <c r="R18" s="17">
        <f t="shared" si="6"/>
        <v>1.6</v>
      </c>
      <c r="S18" s="16">
        <f t="shared" si="7"/>
        <v>465</v>
      </c>
      <c r="T18" s="18">
        <f t="shared" si="7"/>
        <v>37.1</v>
      </c>
    </row>
    <row r="19" spans="1:20" x14ac:dyDescent="0.3">
      <c r="A19" s="40"/>
      <c r="B19" s="42" t="s">
        <v>3</v>
      </c>
      <c r="C19" s="15" t="s">
        <v>5</v>
      </c>
      <c r="D19" s="16">
        <v>1</v>
      </c>
      <c r="E19" s="17">
        <v>0.5</v>
      </c>
      <c r="F19" s="16">
        <v>0</v>
      </c>
      <c r="G19" s="17">
        <v>0</v>
      </c>
      <c r="H19" s="16">
        <v>0</v>
      </c>
      <c r="I19" s="17">
        <v>0</v>
      </c>
      <c r="J19" s="16">
        <f t="shared" si="5"/>
        <v>1</v>
      </c>
      <c r="K19" s="18">
        <f t="shared" si="5"/>
        <v>0.5</v>
      </c>
      <c r="L19" s="7"/>
      <c r="M19" s="16">
        <f t="shared" si="6"/>
        <v>81</v>
      </c>
      <c r="N19" s="17">
        <f t="shared" si="6"/>
        <v>41.7</v>
      </c>
      <c r="O19" s="16">
        <f t="shared" si="6"/>
        <v>0</v>
      </c>
      <c r="P19" s="17">
        <f t="shared" si="6"/>
        <v>0</v>
      </c>
      <c r="Q19" s="16">
        <f t="shared" si="6"/>
        <v>10</v>
      </c>
      <c r="R19" s="17">
        <f t="shared" si="6"/>
        <v>3.2</v>
      </c>
      <c r="S19" s="16">
        <f t="shared" si="7"/>
        <v>91</v>
      </c>
      <c r="T19" s="18">
        <f t="shared" si="7"/>
        <v>44.900000000000006</v>
      </c>
    </row>
    <row r="20" spans="1:20" x14ac:dyDescent="0.3">
      <c r="A20" s="40"/>
      <c r="B20" s="42"/>
      <c r="C20" s="15" t="s">
        <v>21</v>
      </c>
      <c r="D20" s="16">
        <v>0</v>
      </c>
      <c r="E20" s="17">
        <v>0</v>
      </c>
      <c r="F20" s="16">
        <v>6</v>
      </c>
      <c r="G20" s="17">
        <v>3</v>
      </c>
      <c r="H20" s="16">
        <v>0</v>
      </c>
      <c r="I20" s="17">
        <v>0</v>
      </c>
      <c r="J20" s="16">
        <f t="shared" si="5"/>
        <v>6</v>
      </c>
      <c r="K20" s="18">
        <f t="shared" si="5"/>
        <v>3</v>
      </c>
      <c r="L20" s="7"/>
      <c r="M20" s="16">
        <f t="shared" si="6"/>
        <v>127</v>
      </c>
      <c r="N20" s="17">
        <f t="shared" si="6"/>
        <v>69.2</v>
      </c>
      <c r="O20" s="16">
        <f t="shared" si="6"/>
        <v>6</v>
      </c>
      <c r="P20" s="17">
        <f t="shared" si="6"/>
        <v>3</v>
      </c>
      <c r="Q20" s="16">
        <f t="shared" si="6"/>
        <v>11</v>
      </c>
      <c r="R20" s="17">
        <f t="shared" si="6"/>
        <v>3.7</v>
      </c>
      <c r="S20" s="16">
        <f t="shared" si="7"/>
        <v>144</v>
      </c>
      <c r="T20" s="18">
        <f t="shared" si="7"/>
        <v>75.900000000000006</v>
      </c>
    </row>
    <row r="21" spans="1:20" x14ac:dyDescent="0.3">
      <c r="A21" s="40"/>
      <c r="B21" s="19"/>
      <c r="C21" s="20"/>
      <c r="D21" s="21"/>
      <c r="E21" s="22"/>
      <c r="F21" s="21"/>
      <c r="G21" s="22"/>
      <c r="H21" s="21"/>
      <c r="I21" s="22"/>
      <c r="J21" s="21"/>
      <c r="K21" s="23"/>
      <c r="L21" s="7"/>
      <c r="M21" s="21"/>
      <c r="N21" s="22"/>
      <c r="O21" s="21"/>
      <c r="P21" s="22"/>
      <c r="Q21" s="21"/>
      <c r="R21" s="22"/>
      <c r="S21" s="21"/>
      <c r="T21" s="23"/>
    </row>
    <row r="22" spans="1:20" x14ac:dyDescent="0.3">
      <c r="A22" s="40"/>
      <c r="B22" s="43" t="s">
        <v>22</v>
      </c>
      <c r="C22" s="44"/>
      <c r="D22" s="16">
        <f t="shared" ref="D22:K23" si="8">SUM(D15,D17,D19)</f>
        <v>139</v>
      </c>
      <c r="E22" s="17">
        <f t="shared" si="8"/>
        <v>1.6</v>
      </c>
      <c r="F22" s="16">
        <f t="shared" si="8"/>
        <v>16</v>
      </c>
      <c r="G22" s="17">
        <f t="shared" si="8"/>
        <v>0.1</v>
      </c>
      <c r="H22" s="16">
        <f t="shared" si="8"/>
        <v>1</v>
      </c>
      <c r="I22" s="17">
        <f t="shared" si="8"/>
        <v>0</v>
      </c>
      <c r="J22" s="16">
        <f t="shared" si="8"/>
        <v>156</v>
      </c>
      <c r="K22" s="18">
        <f t="shared" si="8"/>
        <v>1.7</v>
      </c>
      <c r="L22" s="7"/>
      <c r="M22" s="16">
        <f t="shared" ref="M22:T23" si="9">SUM(M15,M17,M19)</f>
        <v>6276</v>
      </c>
      <c r="N22" s="17">
        <f t="shared" si="9"/>
        <v>105</v>
      </c>
      <c r="O22" s="16">
        <f t="shared" si="9"/>
        <v>75</v>
      </c>
      <c r="P22" s="17">
        <f t="shared" si="9"/>
        <v>0.2</v>
      </c>
      <c r="Q22" s="16">
        <f t="shared" si="9"/>
        <v>112</v>
      </c>
      <c r="R22" s="17">
        <f t="shared" si="9"/>
        <v>5.2</v>
      </c>
      <c r="S22" s="16">
        <f t="shared" si="9"/>
        <v>6463</v>
      </c>
      <c r="T22" s="18">
        <f t="shared" si="9"/>
        <v>110.4</v>
      </c>
    </row>
    <row r="23" spans="1:20" x14ac:dyDescent="0.3">
      <c r="A23" s="40"/>
      <c r="B23" s="43" t="s">
        <v>23</v>
      </c>
      <c r="C23" s="44"/>
      <c r="D23" s="16">
        <f t="shared" si="8"/>
        <v>0</v>
      </c>
      <c r="E23" s="17">
        <f t="shared" si="8"/>
        <v>0</v>
      </c>
      <c r="F23" s="16">
        <f t="shared" si="8"/>
        <v>96</v>
      </c>
      <c r="G23" s="17">
        <f t="shared" si="8"/>
        <v>4</v>
      </c>
      <c r="H23" s="16">
        <f t="shared" si="8"/>
        <v>0</v>
      </c>
      <c r="I23" s="17">
        <f t="shared" si="8"/>
        <v>0</v>
      </c>
      <c r="J23" s="16">
        <f t="shared" si="8"/>
        <v>96</v>
      </c>
      <c r="K23" s="18">
        <f t="shared" si="8"/>
        <v>4</v>
      </c>
      <c r="L23" s="7"/>
      <c r="M23" s="16">
        <f t="shared" si="9"/>
        <v>7557</v>
      </c>
      <c r="N23" s="17">
        <f t="shared" si="9"/>
        <v>147.9</v>
      </c>
      <c r="O23" s="16">
        <f t="shared" si="9"/>
        <v>96</v>
      </c>
      <c r="P23" s="17">
        <f t="shared" si="9"/>
        <v>4</v>
      </c>
      <c r="Q23" s="16">
        <f t="shared" si="9"/>
        <v>118</v>
      </c>
      <c r="R23" s="17">
        <f t="shared" si="9"/>
        <v>5.8000000000000007</v>
      </c>
      <c r="S23" s="16">
        <f t="shared" si="9"/>
        <v>7771</v>
      </c>
      <c r="T23" s="18">
        <f t="shared" si="9"/>
        <v>157.70000000000002</v>
      </c>
    </row>
    <row r="24" spans="1:20" ht="15" thickBot="1" x14ac:dyDescent="0.35">
      <c r="A24" s="40"/>
      <c r="B24" s="45" t="s">
        <v>24</v>
      </c>
      <c r="C24" s="46"/>
      <c r="D24" s="24">
        <f t="shared" ref="D24:G24" si="10">SUM(D15:D20)</f>
        <v>139</v>
      </c>
      <c r="E24" s="25">
        <f t="shared" si="10"/>
        <v>1.6</v>
      </c>
      <c r="F24" s="24">
        <f t="shared" si="10"/>
        <v>112</v>
      </c>
      <c r="G24" s="25">
        <f t="shared" si="10"/>
        <v>4.0999999999999996</v>
      </c>
      <c r="H24" s="24">
        <f t="shared" ref="H24:K24" si="11">SUM(H15:H20)</f>
        <v>1</v>
      </c>
      <c r="I24" s="25">
        <f t="shared" si="11"/>
        <v>0</v>
      </c>
      <c r="J24" s="24">
        <f t="shared" si="11"/>
        <v>252</v>
      </c>
      <c r="K24" s="26">
        <f t="shared" si="11"/>
        <v>5.7</v>
      </c>
      <c r="L24" s="7"/>
      <c r="M24" s="24"/>
      <c r="N24" s="25"/>
      <c r="O24" s="24"/>
      <c r="P24" s="25"/>
      <c r="Q24" s="24"/>
      <c r="R24" s="25"/>
      <c r="S24" s="24"/>
      <c r="T24" s="26"/>
    </row>
    <row r="25" spans="1:20" ht="15" thickBot="1" x14ac:dyDescent="0.35">
      <c r="A25" s="7"/>
      <c r="B25" s="27"/>
      <c r="C25" s="28"/>
      <c r="D25" s="29"/>
      <c r="E25" s="30"/>
      <c r="F25" s="29"/>
      <c r="G25" s="30"/>
      <c r="H25" s="29"/>
      <c r="I25" s="30"/>
      <c r="J25" s="29"/>
      <c r="K25" s="31"/>
      <c r="L25" s="7"/>
      <c r="M25" s="29"/>
      <c r="N25" s="30"/>
      <c r="O25" s="29"/>
      <c r="P25" s="30"/>
      <c r="Q25" s="29"/>
      <c r="R25" s="30"/>
      <c r="S25" s="29"/>
      <c r="T25" s="31"/>
    </row>
    <row r="26" spans="1:20" x14ac:dyDescent="0.3">
      <c r="A26" s="40">
        <v>42767</v>
      </c>
      <c r="B26" s="41" t="s">
        <v>1</v>
      </c>
      <c r="C26" s="11" t="s">
        <v>5</v>
      </c>
      <c r="D26" s="12">
        <v>80</v>
      </c>
      <c r="E26" s="13">
        <v>0.5</v>
      </c>
      <c r="F26" s="12">
        <v>23</v>
      </c>
      <c r="G26" s="13">
        <v>0.1</v>
      </c>
      <c r="H26" s="12">
        <v>0</v>
      </c>
      <c r="I26" s="13">
        <v>0</v>
      </c>
      <c r="J26" s="12">
        <f t="shared" ref="J26:K31" si="12">SUM(D26,F26,H26)</f>
        <v>103</v>
      </c>
      <c r="K26" s="14">
        <f t="shared" si="12"/>
        <v>0.6</v>
      </c>
      <c r="L26" s="7"/>
      <c r="M26" s="12">
        <f t="shared" ref="M26:R31" si="13">M15+D26</f>
        <v>5899</v>
      </c>
      <c r="N26" s="13">
        <f t="shared" si="13"/>
        <v>35.299999999999997</v>
      </c>
      <c r="O26" s="12">
        <f t="shared" si="13"/>
        <v>98</v>
      </c>
      <c r="P26" s="13">
        <f t="shared" si="13"/>
        <v>0.30000000000000004</v>
      </c>
      <c r="Q26" s="12">
        <f t="shared" si="13"/>
        <v>86</v>
      </c>
      <c r="R26" s="13">
        <f t="shared" si="13"/>
        <v>0.5</v>
      </c>
      <c r="S26" s="12">
        <f t="shared" ref="S26:T31" si="14">SUM(M26,O26,Q26)</f>
        <v>6083</v>
      </c>
      <c r="T26" s="14">
        <f t="shared" si="14"/>
        <v>36.099999999999994</v>
      </c>
    </row>
    <row r="27" spans="1:20" x14ac:dyDescent="0.3">
      <c r="A27" s="40"/>
      <c r="B27" s="42"/>
      <c r="C27" s="15" t="s">
        <v>21</v>
      </c>
      <c r="D27" s="16">
        <v>0</v>
      </c>
      <c r="E27" s="17">
        <v>0</v>
      </c>
      <c r="F27" s="16">
        <v>59</v>
      </c>
      <c r="G27" s="17">
        <v>0.4</v>
      </c>
      <c r="H27" s="16">
        <v>0</v>
      </c>
      <c r="I27" s="17">
        <v>0</v>
      </c>
      <c r="J27" s="16">
        <f t="shared" si="12"/>
        <v>59</v>
      </c>
      <c r="K27" s="18">
        <f t="shared" si="12"/>
        <v>0.4</v>
      </c>
      <c r="L27" s="7"/>
      <c r="M27" s="16">
        <f t="shared" si="13"/>
        <v>6987</v>
      </c>
      <c r="N27" s="17">
        <f t="shared" si="13"/>
        <v>43.7</v>
      </c>
      <c r="O27" s="16">
        <f t="shared" si="13"/>
        <v>144</v>
      </c>
      <c r="P27" s="17">
        <f t="shared" si="13"/>
        <v>0.9</v>
      </c>
      <c r="Q27" s="16">
        <f t="shared" si="13"/>
        <v>90</v>
      </c>
      <c r="R27" s="17">
        <f t="shared" si="13"/>
        <v>0.5</v>
      </c>
      <c r="S27" s="16">
        <f t="shared" si="14"/>
        <v>7221</v>
      </c>
      <c r="T27" s="18">
        <f t="shared" si="14"/>
        <v>45.1</v>
      </c>
    </row>
    <row r="28" spans="1:20" x14ac:dyDescent="0.3">
      <c r="A28" s="40"/>
      <c r="B28" s="42" t="s">
        <v>2</v>
      </c>
      <c r="C28" s="15" t="s">
        <v>5</v>
      </c>
      <c r="D28" s="16">
        <v>1</v>
      </c>
      <c r="E28" s="17">
        <v>0.2</v>
      </c>
      <c r="F28" s="16">
        <v>0</v>
      </c>
      <c r="G28" s="17">
        <v>0</v>
      </c>
      <c r="H28" s="16">
        <v>0</v>
      </c>
      <c r="I28" s="17">
        <v>0</v>
      </c>
      <c r="J28" s="16">
        <f t="shared" si="12"/>
        <v>1</v>
      </c>
      <c r="K28" s="18">
        <f t="shared" si="12"/>
        <v>0.2</v>
      </c>
      <c r="L28" s="7"/>
      <c r="M28" s="16">
        <f t="shared" si="13"/>
        <v>377</v>
      </c>
      <c r="N28" s="17">
        <f t="shared" si="13"/>
        <v>28.7</v>
      </c>
      <c r="O28" s="16">
        <f t="shared" si="13"/>
        <v>0</v>
      </c>
      <c r="P28" s="17">
        <f t="shared" si="13"/>
        <v>0</v>
      </c>
      <c r="Q28" s="16">
        <f t="shared" si="13"/>
        <v>16</v>
      </c>
      <c r="R28" s="17">
        <f t="shared" si="13"/>
        <v>1.5</v>
      </c>
      <c r="S28" s="16">
        <f t="shared" si="14"/>
        <v>393</v>
      </c>
      <c r="T28" s="18">
        <f t="shared" si="14"/>
        <v>30.2</v>
      </c>
    </row>
    <row r="29" spans="1:20" x14ac:dyDescent="0.3">
      <c r="A29" s="40"/>
      <c r="B29" s="42"/>
      <c r="C29" s="15" t="s">
        <v>21</v>
      </c>
      <c r="D29" s="16">
        <v>0</v>
      </c>
      <c r="E29" s="17">
        <v>0</v>
      </c>
      <c r="F29" s="16">
        <v>7</v>
      </c>
      <c r="G29" s="17">
        <v>0.7</v>
      </c>
      <c r="H29" s="16">
        <v>0</v>
      </c>
      <c r="I29" s="17">
        <v>0</v>
      </c>
      <c r="J29" s="16">
        <f t="shared" si="12"/>
        <v>7</v>
      </c>
      <c r="K29" s="18">
        <f t="shared" si="12"/>
        <v>0.7</v>
      </c>
      <c r="L29" s="7"/>
      <c r="M29" s="16">
        <f t="shared" si="13"/>
        <v>443</v>
      </c>
      <c r="N29" s="17">
        <f t="shared" si="13"/>
        <v>35</v>
      </c>
      <c r="O29" s="16">
        <f t="shared" si="13"/>
        <v>12</v>
      </c>
      <c r="P29" s="17">
        <f t="shared" si="13"/>
        <v>1.2</v>
      </c>
      <c r="Q29" s="16">
        <f t="shared" si="13"/>
        <v>17</v>
      </c>
      <c r="R29" s="17">
        <f t="shared" si="13"/>
        <v>1.6</v>
      </c>
      <c r="S29" s="16">
        <f t="shared" si="14"/>
        <v>472</v>
      </c>
      <c r="T29" s="18">
        <f t="shared" si="14"/>
        <v>37.800000000000004</v>
      </c>
    </row>
    <row r="30" spans="1:20" x14ac:dyDescent="0.3">
      <c r="A30" s="40"/>
      <c r="B30" s="42" t="s">
        <v>3</v>
      </c>
      <c r="C30" s="15" t="s">
        <v>5</v>
      </c>
      <c r="D30" s="16">
        <v>1</v>
      </c>
      <c r="E30" s="17">
        <v>0.5</v>
      </c>
      <c r="F30" s="16">
        <v>0</v>
      </c>
      <c r="G30" s="17">
        <v>0</v>
      </c>
      <c r="H30" s="16">
        <v>0</v>
      </c>
      <c r="I30" s="17">
        <v>0</v>
      </c>
      <c r="J30" s="16">
        <f t="shared" si="12"/>
        <v>1</v>
      </c>
      <c r="K30" s="18">
        <f t="shared" si="12"/>
        <v>0.5</v>
      </c>
      <c r="L30" s="7"/>
      <c r="M30" s="16">
        <f t="shared" si="13"/>
        <v>82</v>
      </c>
      <c r="N30" s="17">
        <f t="shared" si="13"/>
        <v>42.2</v>
      </c>
      <c r="O30" s="16">
        <f t="shared" si="13"/>
        <v>0</v>
      </c>
      <c r="P30" s="17">
        <f t="shared" si="13"/>
        <v>0</v>
      </c>
      <c r="Q30" s="16">
        <f t="shared" si="13"/>
        <v>10</v>
      </c>
      <c r="R30" s="17">
        <f t="shared" si="13"/>
        <v>3.2</v>
      </c>
      <c r="S30" s="16">
        <f t="shared" si="14"/>
        <v>92</v>
      </c>
      <c r="T30" s="18">
        <f t="shared" si="14"/>
        <v>45.400000000000006</v>
      </c>
    </row>
    <row r="31" spans="1:20" x14ac:dyDescent="0.3">
      <c r="A31" s="40"/>
      <c r="B31" s="42"/>
      <c r="C31" s="15" t="s">
        <v>21</v>
      </c>
      <c r="D31" s="16">
        <v>0</v>
      </c>
      <c r="E31" s="17">
        <v>0</v>
      </c>
      <c r="F31" s="16">
        <v>4</v>
      </c>
      <c r="G31" s="17">
        <v>2</v>
      </c>
      <c r="H31" s="16">
        <v>0</v>
      </c>
      <c r="I31" s="17">
        <v>0</v>
      </c>
      <c r="J31" s="16">
        <f t="shared" si="12"/>
        <v>4</v>
      </c>
      <c r="K31" s="18">
        <f t="shared" si="12"/>
        <v>2</v>
      </c>
      <c r="L31" s="7"/>
      <c r="M31" s="16">
        <f t="shared" si="13"/>
        <v>127</v>
      </c>
      <c r="N31" s="17">
        <f t="shared" si="13"/>
        <v>69.2</v>
      </c>
      <c r="O31" s="16">
        <f t="shared" si="13"/>
        <v>10</v>
      </c>
      <c r="P31" s="17">
        <f t="shared" si="13"/>
        <v>5</v>
      </c>
      <c r="Q31" s="16">
        <f t="shared" si="13"/>
        <v>11</v>
      </c>
      <c r="R31" s="17">
        <f t="shared" si="13"/>
        <v>3.7</v>
      </c>
      <c r="S31" s="16">
        <f t="shared" si="14"/>
        <v>148</v>
      </c>
      <c r="T31" s="18">
        <f t="shared" si="14"/>
        <v>77.900000000000006</v>
      </c>
    </row>
    <row r="32" spans="1:20" x14ac:dyDescent="0.3">
      <c r="A32" s="40"/>
      <c r="B32" s="19"/>
      <c r="C32" s="20"/>
      <c r="D32" s="21"/>
      <c r="E32" s="22"/>
      <c r="F32" s="21"/>
      <c r="G32" s="22"/>
      <c r="H32" s="21"/>
      <c r="I32" s="22"/>
      <c r="J32" s="21"/>
      <c r="K32" s="23"/>
      <c r="L32" s="7"/>
      <c r="M32" s="21"/>
      <c r="N32" s="22"/>
      <c r="O32" s="21"/>
      <c r="P32" s="22"/>
      <c r="Q32" s="21"/>
      <c r="R32" s="22"/>
      <c r="S32" s="21"/>
      <c r="T32" s="23"/>
    </row>
    <row r="33" spans="1:20" x14ac:dyDescent="0.3">
      <c r="A33" s="40"/>
      <c r="B33" s="43" t="s">
        <v>22</v>
      </c>
      <c r="C33" s="44"/>
      <c r="D33" s="16">
        <f t="shared" ref="D33:K34" si="15">SUM(D26,D28,D30)</f>
        <v>82</v>
      </c>
      <c r="E33" s="17">
        <f t="shared" si="15"/>
        <v>1.2</v>
      </c>
      <c r="F33" s="16">
        <f t="shared" si="15"/>
        <v>23</v>
      </c>
      <c r="G33" s="17">
        <f t="shared" si="15"/>
        <v>0.1</v>
      </c>
      <c r="H33" s="16">
        <f t="shared" si="15"/>
        <v>0</v>
      </c>
      <c r="I33" s="17">
        <f t="shared" si="15"/>
        <v>0</v>
      </c>
      <c r="J33" s="16">
        <f t="shared" si="15"/>
        <v>105</v>
      </c>
      <c r="K33" s="18">
        <f t="shared" si="15"/>
        <v>1.3</v>
      </c>
      <c r="L33" s="7"/>
      <c r="M33" s="16">
        <f t="shared" ref="M33:T34" si="16">SUM(M26,M28,M30)</f>
        <v>6358</v>
      </c>
      <c r="N33" s="17">
        <f t="shared" si="16"/>
        <v>106.2</v>
      </c>
      <c r="O33" s="16">
        <f t="shared" si="16"/>
        <v>98</v>
      </c>
      <c r="P33" s="17">
        <f t="shared" si="16"/>
        <v>0.30000000000000004</v>
      </c>
      <c r="Q33" s="16">
        <f t="shared" si="16"/>
        <v>112</v>
      </c>
      <c r="R33" s="17">
        <f t="shared" si="16"/>
        <v>5.2</v>
      </c>
      <c r="S33" s="16">
        <f t="shared" si="16"/>
        <v>6568</v>
      </c>
      <c r="T33" s="18">
        <f t="shared" si="16"/>
        <v>111.7</v>
      </c>
    </row>
    <row r="34" spans="1:20" x14ac:dyDescent="0.3">
      <c r="A34" s="40"/>
      <c r="B34" s="43" t="s">
        <v>23</v>
      </c>
      <c r="C34" s="44"/>
      <c r="D34" s="16">
        <f t="shared" si="15"/>
        <v>0</v>
      </c>
      <c r="E34" s="17">
        <f t="shared" si="15"/>
        <v>0</v>
      </c>
      <c r="F34" s="16">
        <f t="shared" si="15"/>
        <v>70</v>
      </c>
      <c r="G34" s="17">
        <f t="shared" si="15"/>
        <v>3.1</v>
      </c>
      <c r="H34" s="16">
        <f t="shared" si="15"/>
        <v>0</v>
      </c>
      <c r="I34" s="17">
        <f t="shared" si="15"/>
        <v>0</v>
      </c>
      <c r="J34" s="16">
        <f t="shared" si="15"/>
        <v>70</v>
      </c>
      <c r="K34" s="18">
        <f t="shared" si="15"/>
        <v>3.1</v>
      </c>
      <c r="L34" s="7"/>
      <c r="M34" s="16">
        <f t="shared" si="16"/>
        <v>7557</v>
      </c>
      <c r="N34" s="17">
        <f t="shared" si="16"/>
        <v>147.9</v>
      </c>
      <c r="O34" s="16">
        <f t="shared" si="16"/>
        <v>166</v>
      </c>
      <c r="P34" s="17">
        <f t="shared" si="16"/>
        <v>7.1</v>
      </c>
      <c r="Q34" s="16">
        <f t="shared" si="16"/>
        <v>118</v>
      </c>
      <c r="R34" s="17">
        <f t="shared" si="16"/>
        <v>5.8000000000000007</v>
      </c>
      <c r="S34" s="16">
        <f t="shared" si="16"/>
        <v>7841</v>
      </c>
      <c r="T34" s="18">
        <f t="shared" si="16"/>
        <v>160.80000000000001</v>
      </c>
    </row>
    <row r="35" spans="1:20" ht="15" thickBot="1" x14ac:dyDescent="0.35">
      <c r="A35" s="40"/>
      <c r="B35" s="45" t="s">
        <v>24</v>
      </c>
      <c r="C35" s="46"/>
      <c r="D35" s="24">
        <f t="shared" ref="D35:G35" si="17">SUM(D26:D31)</f>
        <v>82</v>
      </c>
      <c r="E35" s="25">
        <f t="shared" si="17"/>
        <v>1.2</v>
      </c>
      <c r="F35" s="24">
        <f t="shared" si="17"/>
        <v>93</v>
      </c>
      <c r="G35" s="25">
        <f t="shared" si="17"/>
        <v>3.2</v>
      </c>
      <c r="H35" s="24">
        <f t="shared" ref="H35:K35" si="18">SUM(H26:H31)</f>
        <v>0</v>
      </c>
      <c r="I35" s="25">
        <f t="shared" si="18"/>
        <v>0</v>
      </c>
      <c r="J35" s="24">
        <f t="shared" si="18"/>
        <v>175</v>
      </c>
      <c r="K35" s="26">
        <f t="shared" si="18"/>
        <v>4.4000000000000004</v>
      </c>
      <c r="L35" s="7"/>
      <c r="M35" s="24"/>
      <c r="N35" s="25"/>
      <c r="O35" s="24"/>
      <c r="P35" s="25"/>
      <c r="Q35" s="24"/>
      <c r="R35" s="25"/>
      <c r="S35" s="24"/>
      <c r="T35" s="26"/>
    </row>
    <row r="36" spans="1:20" ht="15" thickBot="1" x14ac:dyDescent="0.35">
      <c r="A36" s="7"/>
      <c r="B36" s="27"/>
      <c r="C36" s="28"/>
      <c r="D36" s="29"/>
      <c r="E36" s="30"/>
      <c r="F36" s="29"/>
      <c r="G36" s="30"/>
      <c r="H36" s="29"/>
      <c r="I36" s="30"/>
      <c r="J36" s="29"/>
      <c r="K36" s="31"/>
      <c r="L36" s="7"/>
      <c r="M36" s="29"/>
      <c r="N36" s="30"/>
      <c r="O36" s="29"/>
      <c r="P36" s="30"/>
      <c r="Q36" s="29"/>
      <c r="R36" s="30"/>
      <c r="S36" s="29"/>
      <c r="T36" s="31"/>
    </row>
    <row r="37" spans="1:20" x14ac:dyDescent="0.3">
      <c r="A37" s="40">
        <v>42795</v>
      </c>
      <c r="B37" s="41" t="s">
        <v>1</v>
      </c>
      <c r="C37" s="11" t="s">
        <v>5</v>
      </c>
      <c r="D37" s="12">
        <v>81</v>
      </c>
      <c r="E37" s="13">
        <v>0.6</v>
      </c>
      <c r="F37" s="12">
        <v>46</v>
      </c>
      <c r="G37" s="13">
        <v>0.3</v>
      </c>
      <c r="H37" s="12">
        <v>0</v>
      </c>
      <c r="I37" s="13">
        <v>0</v>
      </c>
      <c r="J37" s="12">
        <f t="shared" ref="J37:K42" si="19">SUM(D37,F37,H37)</f>
        <v>127</v>
      </c>
      <c r="K37" s="14">
        <f t="shared" si="19"/>
        <v>0.89999999999999991</v>
      </c>
      <c r="L37" s="7"/>
      <c r="M37" s="12">
        <f t="shared" ref="M37:R42" si="20">M26+D37</f>
        <v>5980</v>
      </c>
      <c r="N37" s="13">
        <f t="shared" si="20"/>
        <v>35.9</v>
      </c>
      <c r="O37" s="12">
        <f t="shared" si="20"/>
        <v>144</v>
      </c>
      <c r="P37" s="13">
        <f t="shared" si="20"/>
        <v>0.60000000000000009</v>
      </c>
      <c r="Q37" s="12">
        <f t="shared" si="20"/>
        <v>86</v>
      </c>
      <c r="R37" s="13">
        <f t="shared" si="20"/>
        <v>0.5</v>
      </c>
      <c r="S37" s="12">
        <f t="shared" ref="S37:T42" si="21">SUM(M37,O37,Q37)</f>
        <v>6210</v>
      </c>
      <c r="T37" s="14">
        <f t="shared" si="21"/>
        <v>37</v>
      </c>
    </row>
    <row r="38" spans="1:20" x14ac:dyDescent="0.3">
      <c r="A38" s="40"/>
      <c r="B38" s="42"/>
      <c r="C38" s="15" t="s">
        <v>21</v>
      </c>
      <c r="D38" s="16">
        <v>0</v>
      </c>
      <c r="E38" s="17">
        <v>0</v>
      </c>
      <c r="F38" s="16">
        <v>85</v>
      </c>
      <c r="G38" s="17">
        <v>0.5</v>
      </c>
      <c r="H38" s="16">
        <v>0</v>
      </c>
      <c r="I38" s="17">
        <v>0</v>
      </c>
      <c r="J38" s="16">
        <f t="shared" si="19"/>
        <v>85</v>
      </c>
      <c r="K38" s="18">
        <f t="shared" si="19"/>
        <v>0.5</v>
      </c>
      <c r="L38" s="7"/>
      <c r="M38" s="16">
        <f t="shared" si="20"/>
        <v>6987</v>
      </c>
      <c r="N38" s="17">
        <f t="shared" si="20"/>
        <v>43.7</v>
      </c>
      <c r="O38" s="16">
        <f t="shared" si="20"/>
        <v>229</v>
      </c>
      <c r="P38" s="17">
        <f t="shared" si="20"/>
        <v>1.4</v>
      </c>
      <c r="Q38" s="16">
        <f t="shared" si="20"/>
        <v>90</v>
      </c>
      <c r="R38" s="17">
        <f t="shared" si="20"/>
        <v>0.5</v>
      </c>
      <c r="S38" s="16">
        <f t="shared" si="21"/>
        <v>7306</v>
      </c>
      <c r="T38" s="18">
        <f t="shared" si="21"/>
        <v>45.6</v>
      </c>
    </row>
    <row r="39" spans="1:20" x14ac:dyDescent="0.3">
      <c r="A39" s="40"/>
      <c r="B39" s="42" t="s">
        <v>2</v>
      </c>
      <c r="C39" s="15" t="s">
        <v>5</v>
      </c>
      <c r="D39" s="16">
        <v>4</v>
      </c>
      <c r="E39" s="17">
        <v>0.5</v>
      </c>
      <c r="F39" s="16">
        <v>0</v>
      </c>
      <c r="G39" s="17">
        <v>0</v>
      </c>
      <c r="H39" s="16">
        <v>0</v>
      </c>
      <c r="I39" s="17">
        <v>0</v>
      </c>
      <c r="J39" s="16">
        <f t="shared" si="19"/>
        <v>4</v>
      </c>
      <c r="K39" s="18">
        <f t="shared" si="19"/>
        <v>0.5</v>
      </c>
      <c r="L39" s="7"/>
      <c r="M39" s="16">
        <f t="shared" si="20"/>
        <v>381</v>
      </c>
      <c r="N39" s="17">
        <f t="shared" si="20"/>
        <v>29.2</v>
      </c>
      <c r="O39" s="16">
        <f t="shared" si="20"/>
        <v>0</v>
      </c>
      <c r="P39" s="17">
        <f t="shared" si="20"/>
        <v>0</v>
      </c>
      <c r="Q39" s="16">
        <f t="shared" si="20"/>
        <v>16</v>
      </c>
      <c r="R39" s="17">
        <f t="shared" si="20"/>
        <v>1.5</v>
      </c>
      <c r="S39" s="16">
        <f t="shared" si="21"/>
        <v>397</v>
      </c>
      <c r="T39" s="18">
        <f t="shared" si="21"/>
        <v>30.7</v>
      </c>
    </row>
    <row r="40" spans="1:20" x14ac:dyDescent="0.3">
      <c r="A40" s="40"/>
      <c r="B40" s="42"/>
      <c r="C40" s="15" t="s">
        <v>21</v>
      </c>
      <c r="D40" s="16">
        <v>0</v>
      </c>
      <c r="E40" s="17">
        <v>0</v>
      </c>
      <c r="F40" s="16">
        <v>8</v>
      </c>
      <c r="G40" s="17">
        <v>0.9</v>
      </c>
      <c r="H40" s="16">
        <v>0</v>
      </c>
      <c r="I40" s="17">
        <v>0</v>
      </c>
      <c r="J40" s="16">
        <f t="shared" si="19"/>
        <v>8</v>
      </c>
      <c r="K40" s="18">
        <f t="shared" si="19"/>
        <v>0.9</v>
      </c>
      <c r="L40" s="7"/>
      <c r="M40" s="16">
        <f t="shared" si="20"/>
        <v>443</v>
      </c>
      <c r="N40" s="17">
        <f t="shared" si="20"/>
        <v>35</v>
      </c>
      <c r="O40" s="16">
        <f t="shared" si="20"/>
        <v>20</v>
      </c>
      <c r="P40" s="17">
        <f t="shared" si="20"/>
        <v>2.1</v>
      </c>
      <c r="Q40" s="16">
        <f t="shared" si="20"/>
        <v>17</v>
      </c>
      <c r="R40" s="17">
        <f t="shared" si="20"/>
        <v>1.6</v>
      </c>
      <c r="S40" s="16">
        <f t="shared" si="21"/>
        <v>480</v>
      </c>
      <c r="T40" s="18">
        <f t="shared" si="21"/>
        <v>38.700000000000003</v>
      </c>
    </row>
    <row r="41" spans="1:20" x14ac:dyDescent="0.3">
      <c r="A41" s="40"/>
      <c r="B41" s="42" t="s">
        <v>3</v>
      </c>
      <c r="C41" s="15" t="s">
        <v>5</v>
      </c>
      <c r="D41" s="16">
        <v>1</v>
      </c>
      <c r="E41" s="17">
        <v>0.3</v>
      </c>
      <c r="F41" s="16">
        <v>0</v>
      </c>
      <c r="G41" s="17">
        <v>0</v>
      </c>
      <c r="H41" s="16">
        <v>0</v>
      </c>
      <c r="I41" s="17">
        <v>0</v>
      </c>
      <c r="J41" s="16">
        <f t="shared" si="19"/>
        <v>1</v>
      </c>
      <c r="K41" s="18">
        <f t="shared" si="19"/>
        <v>0.3</v>
      </c>
      <c r="L41" s="7"/>
      <c r="M41" s="16">
        <f t="shared" si="20"/>
        <v>83</v>
      </c>
      <c r="N41" s="17">
        <f t="shared" si="20"/>
        <v>42.5</v>
      </c>
      <c r="O41" s="16">
        <f t="shared" si="20"/>
        <v>0</v>
      </c>
      <c r="P41" s="17">
        <f t="shared" si="20"/>
        <v>0</v>
      </c>
      <c r="Q41" s="16">
        <f t="shared" si="20"/>
        <v>10</v>
      </c>
      <c r="R41" s="17">
        <f t="shared" si="20"/>
        <v>3.2</v>
      </c>
      <c r="S41" s="16">
        <f t="shared" si="21"/>
        <v>93</v>
      </c>
      <c r="T41" s="18">
        <f t="shared" si="21"/>
        <v>45.7</v>
      </c>
    </row>
    <row r="42" spans="1:20" x14ac:dyDescent="0.3">
      <c r="A42" s="40"/>
      <c r="B42" s="42"/>
      <c r="C42" s="15" t="s">
        <v>21</v>
      </c>
      <c r="D42" s="16">
        <v>0</v>
      </c>
      <c r="E42" s="17">
        <v>0</v>
      </c>
      <c r="F42" s="16">
        <v>1</v>
      </c>
      <c r="G42" s="17">
        <v>0.5</v>
      </c>
      <c r="H42" s="16">
        <v>0</v>
      </c>
      <c r="I42" s="17">
        <v>0</v>
      </c>
      <c r="J42" s="16">
        <f t="shared" si="19"/>
        <v>1</v>
      </c>
      <c r="K42" s="18">
        <f t="shared" si="19"/>
        <v>0.5</v>
      </c>
      <c r="L42" s="7"/>
      <c r="M42" s="16">
        <f t="shared" si="20"/>
        <v>127</v>
      </c>
      <c r="N42" s="17">
        <f t="shared" si="20"/>
        <v>69.2</v>
      </c>
      <c r="O42" s="16">
        <f t="shared" si="20"/>
        <v>11</v>
      </c>
      <c r="P42" s="17">
        <f t="shared" si="20"/>
        <v>5.5</v>
      </c>
      <c r="Q42" s="16">
        <f t="shared" si="20"/>
        <v>11</v>
      </c>
      <c r="R42" s="17">
        <f t="shared" si="20"/>
        <v>3.7</v>
      </c>
      <c r="S42" s="16">
        <f t="shared" si="21"/>
        <v>149</v>
      </c>
      <c r="T42" s="18">
        <f t="shared" si="21"/>
        <v>78.400000000000006</v>
      </c>
    </row>
    <row r="43" spans="1:20" x14ac:dyDescent="0.3">
      <c r="A43" s="40"/>
      <c r="B43" s="19"/>
      <c r="C43" s="20"/>
      <c r="D43" s="21"/>
      <c r="E43" s="22"/>
      <c r="F43" s="21"/>
      <c r="G43" s="22"/>
      <c r="H43" s="21"/>
      <c r="I43" s="22"/>
      <c r="J43" s="21"/>
      <c r="K43" s="23"/>
      <c r="L43" s="7"/>
      <c r="M43" s="21"/>
      <c r="N43" s="22"/>
      <c r="O43" s="21"/>
      <c r="P43" s="22"/>
      <c r="Q43" s="21"/>
      <c r="R43" s="22"/>
      <c r="S43" s="21"/>
      <c r="T43" s="23"/>
    </row>
    <row r="44" spans="1:20" x14ac:dyDescent="0.3">
      <c r="A44" s="40"/>
      <c r="B44" s="43" t="s">
        <v>22</v>
      </c>
      <c r="C44" s="44"/>
      <c r="D44" s="16">
        <f t="shared" ref="D44:K45" si="22">SUM(D37,D39,D41)</f>
        <v>86</v>
      </c>
      <c r="E44" s="17">
        <f t="shared" si="22"/>
        <v>1.4000000000000001</v>
      </c>
      <c r="F44" s="16">
        <f t="shared" si="22"/>
        <v>46</v>
      </c>
      <c r="G44" s="17">
        <f t="shared" si="22"/>
        <v>0.3</v>
      </c>
      <c r="H44" s="16">
        <f t="shared" si="22"/>
        <v>0</v>
      </c>
      <c r="I44" s="17">
        <f t="shared" si="22"/>
        <v>0</v>
      </c>
      <c r="J44" s="16">
        <f t="shared" si="22"/>
        <v>132</v>
      </c>
      <c r="K44" s="18">
        <f t="shared" si="22"/>
        <v>1.7</v>
      </c>
      <c r="L44" s="7"/>
      <c r="M44" s="16">
        <f t="shared" ref="M44:T45" si="23">SUM(M37,M39,M41)</f>
        <v>6444</v>
      </c>
      <c r="N44" s="17">
        <f t="shared" si="23"/>
        <v>107.6</v>
      </c>
      <c r="O44" s="16">
        <f t="shared" si="23"/>
        <v>144</v>
      </c>
      <c r="P44" s="17">
        <f t="shared" si="23"/>
        <v>0.60000000000000009</v>
      </c>
      <c r="Q44" s="16">
        <f t="shared" si="23"/>
        <v>112</v>
      </c>
      <c r="R44" s="17">
        <f t="shared" si="23"/>
        <v>5.2</v>
      </c>
      <c r="S44" s="16">
        <f t="shared" si="23"/>
        <v>6700</v>
      </c>
      <c r="T44" s="18">
        <f t="shared" si="23"/>
        <v>113.4</v>
      </c>
    </row>
    <row r="45" spans="1:20" x14ac:dyDescent="0.3">
      <c r="A45" s="40"/>
      <c r="B45" s="43" t="s">
        <v>23</v>
      </c>
      <c r="C45" s="44"/>
      <c r="D45" s="16">
        <f t="shared" si="22"/>
        <v>0</v>
      </c>
      <c r="E45" s="17">
        <f t="shared" si="22"/>
        <v>0</v>
      </c>
      <c r="F45" s="16">
        <f t="shared" si="22"/>
        <v>94</v>
      </c>
      <c r="G45" s="17">
        <f t="shared" si="22"/>
        <v>1.9</v>
      </c>
      <c r="H45" s="16">
        <f t="shared" si="22"/>
        <v>0</v>
      </c>
      <c r="I45" s="17">
        <f t="shared" si="22"/>
        <v>0</v>
      </c>
      <c r="J45" s="16">
        <f t="shared" si="22"/>
        <v>94</v>
      </c>
      <c r="K45" s="18">
        <f t="shared" si="22"/>
        <v>1.9</v>
      </c>
      <c r="L45" s="7"/>
      <c r="M45" s="16">
        <f t="shared" si="23"/>
        <v>7557</v>
      </c>
      <c r="N45" s="17">
        <f t="shared" si="23"/>
        <v>147.9</v>
      </c>
      <c r="O45" s="16">
        <f t="shared" si="23"/>
        <v>260</v>
      </c>
      <c r="P45" s="17">
        <f t="shared" si="23"/>
        <v>9</v>
      </c>
      <c r="Q45" s="16">
        <f t="shared" si="23"/>
        <v>118</v>
      </c>
      <c r="R45" s="17">
        <f t="shared" si="23"/>
        <v>5.8000000000000007</v>
      </c>
      <c r="S45" s="16">
        <f t="shared" si="23"/>
        <v>7935</v>
      </c>
      <c r="T45" s="18">
        <f t="shared" si="23"/>
        <v>162.70000000000002</v>
      </c>
    </row>
    <row r="46" spans="1:20" ht="15" thickBot="1" x14ac:dyDescent="0.35">
      <c r="A46" s="40"/>
      <c r="B46" s="45" t="s">
        <v>24</v>
      </c>
      <c r="C46" s="46"/>
      <c r="D46" s="24">
        <f t="shared" ref="D46:G46" si="24">SUM(D37:D42)</f>
        <v>86</v>
      </c>
      <c r="E46" s="25">
        <f t="shared" si="24"/>
        <v>1.4000000000000001</v>
      </c>
      <c r="F46" s="24">
        <f t="shared" si="24"/>
        <v>140</v>
      </c>
      <c r="G46" s="25">
        <f t="shared" si="24"/>
        <v>2.2000000000000002</v>
      </c>
      <c r="H46" s="24">
        <f t="shared" ref="H46:K46" si="25">SUM(H37:H42)</f>
        <v>0</v>
      </c>
      <c r="I46" s="25">
        <f t="shared" si="25"/>
        <v>0</v>
      </c>
      <c r="J46" s="24">
        <f t="shared" si="25"/>
        <v>226</v>
      </c>
      <c r="K46" s="26">
        <f t="shared" si="25"/>
        <v>3.5999999999999996</v>
      </c>
      <c r="L46" s="7"/>
      <c r="M46" s="24"/>
      <c r="N46" s="25"/>
      <c r="O46" s="24"/>
      <c r="P46" s="25"/>
      <c r="Q46" s="24"/>
      <c r="R46" s="25"/>
      <c r="S46" s="24"/>
      <c r="T46" s="26"/>
    </row>
    <row r="47" spans="1:20" ht="15" thickBot="1" x14ac:dyDescent="0.35">
      <c r="A47" s="7"/>
      <c r="B47" s="27"/>
      <c r="C47" s="28"/>
      <c r="D47" s="29"/>
      <c r="E47" s="30"/>
      <c r="F47" s="29"/>
      <c r="G47" s="30"/>
      <c r="H47" s="29"/>
      <c r="I47" s="30"/>
      <c r="J47" s="29"/>
      <c r="K47" s="31"/>
      <c r="L47" s="7"/>
      <c r="M47" s="29"/>
      <c r="N47" s="30"/>
      <c r="O47" s="29"/>
      <c r="P47" s="30"/>
      <c r="Q47" s="29"/>
      <c r="R47" s="30"/>
      <c r="S47" s="29"/>
      <c r="T47" s="31"/>
    </row>
    <row r="48" spans="1:20" x14ac:dyDescent="0.3">
      <c r="A48" s="40">
        <v>42826</v>
      </c>
      <c r="B48" s="41" t="s">
        <v>1</v>
      </c>
      <c r="C48" s="11" t="s">
        <v>5</v>
      </c>
      <c r="D48" s="12">
        <v>62</v>
      </c>
      <c r="E48" s="13">
        <v>0.4</v>
      </c>
      <c r="F48" s="12">
        <v>46</v>
      </c>
      <c r="G48" s="13">
        <v>0.3</v>
      </c>
      <c r="H48" s="12">
        <v>0</v>
      </c>
      <c r="I48" s="13">
        <v>0</v>
      </c>
      <c r="J48" s="12">
        <f t="shared" ref="J48:K53" si="26">SUM(D48,F48,H48)</f>
        <v>108</v>
      </c>
      <c r="K48" s="14">
        <f t="shared" si="26"/>
        <v>0.7</v>
      </c>
      <c r="L48" s="7"/>
      <c r="M48" s="12">
        <f t="shared" ref="M48:R53" si="27">M37+D48</f>
        <v>6042</v>
      </c>
      <c r="N48" s="13">
        <f t="shared" si="27"/>
        <v>36.299999999999997</v>
      </c>
      <c r="O48" s="12">
        <f t="shared" si="27"/>
        <v>190</v>
      </c>
      <c r="P48" s="13">
        <f t="shared" si="27"/>
        <v>0.90000000000000013</v>
      </c>
      <c r="Q48" s="12">
        <f t="shared" si="27"/>
        <v>86</v>
      </c>
      <c r="R48" s="13">
        <f t="shared" si="27"/>
        <v>0.5</v>
      </c>
      <c r="S48" s="12">
        <f t="shared" ref="S48:T53" si="28">SUM(M48,O48,Q48)</f>
        <v>6318</v>
      </c>
      <c r="T48" s="14">
        <f t="shared" si="28"/>
        <v>37.699999999999996</v>
      </c>
    </row>
    <row r="49" spans="1:20" x14ac:dyDescent="0.3">
      <c r="A49" s="40"/>
      <c r="B49" s="42"/>
      <c r="C49" s="15" t="s">
        <v>21</v>
      </c>
      <c r="D49" s="16">
        <v>0</v>
      </c>
      <c r="E49" s="17">
        <v>0</v>
      </c>
      <c r="F49" s="16">
        <v>89</v>
      </c>
      <c r="G49" s="17">
        <v>0.5</v>
      </c>
      <c r="H49" s="16">
        <v>0</v>
      </c>
      <c r="I49" s="17">
        <v>0</v>
      </c>
      <c r="J49" s="16">
        <f t="shared" si="26"/>
        <v>89</v>
      </c>
      <c r="K49" s="18">
        <f t="shared" si="26"/>
        <v>0.5</v>
      </c>
      <c r="L49" s="7"/>
      <c r="M49" s="16">
        <f t="shared" si="27"/>
        <v>6987</v>
      </c>
      <c r="N49" s="17">
        <f t="shared" si="27"/>
        <v>43.7</v>
      </c>
      <c r="O49" s="16">
        <f t="shared" si="27"/>
        <v>318</v>
      </c>
      <c r="P49" s="17">
        <f t="shared" si="27"/>
        <v>1.9</v>
      </c>
      <c r="Q49" s="16">
        <f t="shared" si="27"/>
        <v>90</v>
      </c>
      <c r="R49" s="17">
        <f t="shared" si="27"/>
        <v>0.5</v>
      </c>
      <c r="S49" s="16">
        <f t="shared" si="28"/>
        <v>7395</v>
      </c>
      <c r="T49" s="18">
        <f t="shared" si="28"/>
        <v>46.1</v>
      </c>
    </row>
    <row r="50" spans="1:20" x14ac:dyDescent="0.3">
      <c r="A50" s="40"/>
      <c r="B50" s="42" t="s">
        <v>2</v>
      </c>
      <c r="C50" s="15" t="s">
        <v>5</v>
      </c>
      <c r="D50" s="16">
        <v>4</v>
      </c>
      <c r="E50" s="17">
        <v>0.5</v>
      </c>
      <c r="F50" s="16">
        <v>0</v>
      </c>
      <c r="G50" s="17">
        <v>0</v>
      </c>
      <c r="H50" s="16">
        <v>0</v>
      </c>
      <c r="I50" s="17">
        <v>0</v>
      </c>
      <c r="J50" s="16">
        <f t="shared" si="26"/>
        <v>4</v>
      </c>
      <c r="K50" s="18">
        <f t="shared" si="26"/>
        <v>0.5</v>
      </c>
      <c r="L50" s="7"/>
      <c r="M50" s="16">
        <f t="shared" si="27"/>
        <v>385</v>
      </c>
      <c r="N50" s="17">
        <f t="shared" si="27"/>
        <v>29.7</v>
      </c>
      <c r="O50" s="16">
        <f t="shared" si="27"/>
        <v>0</v>
      </c>
      <c r="P50" s="17">
        <f t="shared" si="27"/>
        <v>0</v>
      </c>
      <c r="Q50" s="16">
        <f t="shared" si="27"/>
        <v>16</v>
      </c>
      <c r="R50" s="17">
        <f t="shared" si="27"/>
        <v>1.5</v>
      </c>
      <c r="S50" s="16">
        <f t="shared" si="28"/>
        <v>401</v>
      </c>
      <c r="T50" s="18">
        <f t="shared" si="28"/>
        <v>31.2</v>
      </c>
    </row>
    <row r="51" spans="1:20" x14ac:dyDescent="0.3">
      <c r="A51" s="40"/>
      <c r="B51" s="42"/>
      <c r="C51" s="15" t="s">
        <v>21</v>
      </c>
      <c r="D51" s="16">
        <v>0</v>
      </c>
      <c r="E51" s="17">
        <v>0</v>
      </c>
      <c r="F51" s="16">
        <v>4</v>
      </c>
      <c r="G51" s="17">
        <v>0.3</v>
      </c>
      <c r="H51" s="16">
        <v>0</v>
      </c>
      <c r="I51" s="17">
        <v>0</v>
      </c>
      <c r="J51" s="16">
        <f t="shared" si="26"/>
        <v>4</v>
      </c>
      <c r="K51" s="18">
        <f t="shared" si="26"/>
        <v>0.3</v>
      </c>
      <c r="L51" s="7"/>
      <c r="M51" s="16">
        <f t="shared" si="27"/>
        <v>443</v>
      </c>
      <c r="N51" s="17">
        <f t="shared" si="27"/>
        <v>35</v>
      </c>
      <c r="O51" s="16">
        <f t="shared" si="27"/>
        <v>24</v>
      </c>
      <c r="P51" s="17">
        <f t="shared" si="27"/>
        <v>2.4</v>
      </c>
      <c r="Q51" s="16">
        <f t="shared" si="27"/>
        <v>17</v>
      </c>
      <c r="R51" s="17">
        <f t="shared" si="27"/>
        <v>1.6</v>
      </c>
      <c r="S51" s="16">
        <f t="shared" si="28"/>
        <v>484</v>
      </c>
      <c r="T51" s="18">
        <f t="shared" si="28"/>
        <v>39</v>
      </c>
    </row>
    <row r="52" spans="1:20" x14ac:dyDescent="0.3">
      <c r="A52" s="40"/>
      <c r="B52" s="42" t="s">
        <v>3</v>
      </c>
      <c r="C52" s="15" t="s">
        <v>5</v>
      </c>
      <c r="D52" s="16">
        <v>2</v>
      </c>
      <c r="E52" s="17">
        <v>1</v>
      </c>
      <c r="F52" s="16">
        <v>0</v>
      </c>
      <c r="G52" s="17">
        <v>0</v>
      </c>
      <c r="H52" s="16">
        <v>0</v>
      </c>
      <c r="I52" s="17">
        <v>0</v>
      </c>
      <c r="J52" s="16">
        <f t="shared" si="26"/>
        <v>2</v>
      </c>
      <c r="K52" s="18">
        <f t="shared" si="26"/>
        <v>1</v>
      </c>
      <c r="L52" s="7"/>
      <c r="M52" s="16">
        <f t="shared" si="27"/>
        <v>85</v>
      </c>
      <c r="N52" s="17">
        <f t="shared" si="27"/>
        <v>43.5</v>
      </c>
      <c r="O52" s="16">
        <f t="shared" si="27"/>
        <v>0</v>
      </c>
      <c r="P52" s="17">
        <f t="shared" si="27"/>
        <v>0</v>
      </c>
      <c r="Q52" s="16">
        <f t="shared" si="27"/>
        <v>10</v>
      </c>
      <c r="R52" s="17">
        <f t="shared" si="27"/>
        <v>3.2</v>
      </c>
      <c r="S52" s="16">
        <f t="shared" si="28"/>
        <v>95</v>
      </c>
      <c r="T52" s="18">
        <f t="shared" si="28"/>
        <v>46.7</v>
      </c>
    </row>
    <row r="53" spans="1:20" x14ac:dyDescent="0.3">
      <c r="A53" s="40"/>
      <c r="B53" s="42"/>
      <c r="C53" s="15" t="s">
        <v>21</v>
      </c>
      <c r="D53" s="16">
        <v>0</v>
      </c>
      <c r="E53" s="17">
        <v>0</v>
      </c>
      <c r="F53" s="16">
        <v>1</v>
      </c>
      <c r="G53" s="17">
        <v>0.5</v>
      </c>
      <c r="H53" s="16">
        <v>0</v>
      </c>
      <c r="I53" s="17">
        <v>0</v>
      </c>
      <c r="J53" s="16">
        <f t="shared" si="26"/>
        <v>1</v>
      </c>
      <c r="K53" s="18">
        <f t="shared" si="26"/>
        <v>0.5</v>
      </c>
      <c r="L53" s="7"/>
      <c r="M53" s="16">
        <f t="shared" si="27"/>
        <v>127</v>
      </c>
      <c r="N53" s="17">
        <f t="shared" si="27"/>
        <v>69.2</v>
      </c>
      <c r="O53" s="16">
        <f t="shared" si="27"/>
        <v>12</v>
      </c>
      <c r="P53" s="17">
        <f t="shared" si="27"/>
        <v>6</v>
      </c>
      <c r="Q53" s="16">
        <f t="shared" si="27"/>
        <v>11</v>
      </c>
      <c r="R53" s="17">
        <f t="shared" si="27"/>
        <v>3.7</v>
      </c>
      <c r="S53" s="16">
        <f t="shared" si="28"/>
        <v>150</v>
      </c>
      <c r="T53" s="18">
        <f t="shared" si="28"/>
        <v>78.900000000000006</v>
      </c>
    </row>
    <row r="54" spans="1:20" x14ac:dyDescent="0.3">
      <c r="A54" s="40"/>
      <c r="B54" s="19"/>
      <c r="C54" s="20"/>
      <c r="D54" s="21"/>
      <c r="E54" s="22"/>
      <c r="F54" s="21"/>
      <c r="G54" s="22"/>
      <c r="H54" s="21"/>
      <c r="I54" s="22"/>
      <c r="J54" s="21"/>
      <c r="K54" s="23"/>
      <c r="L54" s="7"/>
      <c r="M54" s="21"/>
      <c r="N54" s="22"/>
      <c r="O54" s="21"/>
      <c r="P54" s="22"/>
      <c r="Q54" s="21"/>
      <c r="R54" s="22"/>
      <c r="S54" s="21"/>
      <c r="T54" s="23"/>
    </row>
    <row r="55" spans="1:20" x14ac:dyDescent="0.3">
      <c r="A55" s="40"/>
      <c r="B55" s="43" t="s">
        <v>22</v>
      </c>
      <c r="C55" s="44"/>
      <c r="D55" s="16">
        <f t="shared" ref="D55:K56" si="29">SUM(D48,D50,D52)</f>
        <v>68</v>
      </c>
      <c r="E55" s="17">
        <f t="shared" si="29"/>
        <v>1.9</v>
      </c>
      <c r="F55" s="16">
        <f t="shared" si="29"/>
        <v>46</v>
      </c>
      <c r="G55" s="17">
        <f t="shared" si="29"/>
        <v>0.3</v>
      </c>
      <c r="H55" s="16">
        <f t="shared" si="29"/>
        <v>0</v>
      </c>
      <c r="I55" s="17">
        <f t="shared" si="29"/>
        <v>0</v>
      </c>
      <c r="J55" s="16">
        <f t="shared" si="29"/>
        <v>114</v>
      </c>
      <c r="K55" s="18">
        <f t="shared" si="29"/>
        <v>2.2000000000000002</v>
      </c>
      <c r="L55" s="7"/>
      <c r="M55" s="16">
        <f t="shared" ref="M55:T56" si="30">SUM(M48,M50,M52)</f>
        <v>6512</v>
      </c>
      <c r="N55" s="17">
        <f t="shared" si="30"/>
        <v>109.5</v>
      </c>
      <c r="O55" s="16">
        <f t="shared" si="30"/>
        <v>190</v>
      </c>
      <c r="P55" s="17">
        <f t="shared" si="30"/>
        <v>0.90000000000000013</v>
      </c>
      <c r="Q55" s="16">
        <f t="shared" si="30"/>
        <v>112</v>
      </c>
      <c r="R55" s="17">
        <f t="shared" si="30"/>
        <v>5.2</v>
      </c>
      <c r="S55" s="16">
        <f t="shared" si="30"/>
        <v>6814</v>
      </c>
      <c r="T55" s="18">
        <f t="shared" si="30"/>
        <v>115.6</v>
      </c>
    </row>
    <row r="56" spans="1:20" x14ac:dyDescent="0.3">
      <c r="A56" s="40"/>
      <c r="B56" s="43" t="s">
        <v>23</v>
      </c>
      <c r="C56" s="44"/>
      <c r="D56" s="16">
        <f t="shared" si="29"/>
        <v>0</v>
      </c>
      <c r="E56" s="17">
        <f t="shared" si="29"/>
        <v>0</v>
      </c>
      <c r="F56" s="16">
        <f t="shared" si="29"/>
        <v>94</v>
      </c>
      <c r="G56" s="17">
        <f t="shared" si="29"/>
        <v>1.3</v>
      </c>
      <c r="H56" s="16">
        <f t="shared" si="29"/>
        <v>0</v>
      </c>
      <c r="I56" s="17">
        <f t="shared" si="29"/>
        <v>0</v>
      </c>
      <c r="J56" s="16">
        <f t="shared" si="29"/>
        <v>94</v>
      </c>
      <c r="K56" s="18">
        <f t="shared" si="29"/>
        <v>1.3</v>
      </c>
      <c r="L56" s="7"/>
      <c r="M56" s="16">
        <f t="shared" si="30"/>
        <v>7557</v>
      </c>
      <c r="N56" s="17">
        <f t="shared" si="30"/>
        <v>147.9</v>
      </c>
      <c r="O56" s="16">
        <f t="shared" si="30"/>
        <v>354</v>
      </c>
      <c r="P56" s="17">
        <f t="shared" si="30"/>
        <v>10.3</v>
      </c>
      <c r="Q56" s="16">
        <f t="shared" si="30"/>
        <v>118</v>
      </c>
      <c r="R56" s="17">
        <f t="shared" si="30"/>
        <v>5.8000000000000007</v>
      </c>
      <c r="S56" s="16">
        <f t="shared" si="30"/>
        <v>8029</v>
      </c>
      <c r="T56" s="18">
        <f t="shared" si="30"/>
        <v>164</v>
      </c>
    </row>
    <row r="57" spans="1:20" ht="15" thickBot="1" x14ac:dyDescent="0.35">
      <c r="A57" s="40"/>
      <c r="B57" s="45" t="s">
        <v>24</v>
      </c>
      <c r="C57" s="46"/>
      <c r="D57" s="24">
        <f t="shared" ref="D57:G57" si="31">SUM(D48:D53)</f>
        <v>68</v>
      </c>
      <c r="E57" s="25">
        <f t="shared" si="31"/>
        <v>1.9</v>
      </c>
      <c r="F57" s="24">
        <f t="shared" si="31"/>
        <v>140</v>
      </c>
      <c r="G57" s="25">
        <f t="shared" si="31"/>
        <v>1.6</v>
      </c>
      <c r="H57" s="24">
        <f t="shared" ref="H57:K57" si="32">SUM(H48:H53)</f>
        <v>0</v>
      </c>
      <c r="I57" s="25">
        <f t="shared" si="32"/>
        <v>0</v>
      </c>
      <c r="J57" s="24">
        <f t="shared" si="32"/>
        <v>208</v>
      </c>
      <c r="K57" s="26">
        <f t="shared" si="32"/>
        <v>3.5</v>
      </c>
      <c r="L57" s="7"/>
      <c r="M57" s="24"/>
      <c r="N57" s="25"/>
      <c r="O57" s="24"/>
      <c r="P57" s="25"/>
      <c r="Q57" s="24"/>
      <c r="R57" s="25"/>
      <c r="S57" s="24"/>
      <c r="T57" s="26"/>
    </row>
    <row r="58" spans="1:20" ht="15" thickBot="1" x14ac:dyDescent="0.35">
      <c r="A58" s="7"/>
      <c r="B58" s="27"/>
      <c r="C58" s="28"/>
      <c r="D58" s="29"/>
      <c r="E58" s="30"/>
      <c r="F58" s="29"/>
      <c r="G58" s="30"/>
      <c r="H58" s="29"/>
      <c r="I58" s="30"/>
      <c r="J58" s="29"/>
      <c r="K58" s="31"/>
      <c r="L58" s="7"/>
      <c r="M58" s="29"/>
      <c r="N58" s="30"/>
      <c r="O58" s="29"/>
      <c r="P58" s="30"/>
      <c r="Q58" s="29"/>
      <c r="R58" s="30"/>
      <c r="S58" s="29"/>
      <c r="T58" s="31"/>
    </row>
    <row r="59" spans="1:20" x14ac:dyDescent="0.3">
      <c r="A59" s="40">
        <v>42856</v>
      </c>
      <c r="B59" s="41" t="s">
        <v>1</v>
      </c>
      <c r="C59" s="11" t="s">
        <v>5</v>
      </c>
      <c r="D59" s="12">
        <v>76</v>
      </c>
      <c r="E59" s="13">
        <v>0.5</v>
      </c>
      <c r="F59" s="12">
        <v>74</v>
      </c>
      <c r="G59" s="13">
        <v>0.4</v>
      </c>
      <c r="H59" s="12">
        <v>0</v>
      </c>
      <c r="I59" s="13">
        <v>0</v>
      </c>
      <c r="J59" s="12">
        <f t="shared" ref="J59:K64" si="33">SUM(D59,F59,H59)</f>
        <v>150</v>
      </c>
      <c r="K59" s="14">
        <f t="shared" si="33"/>
        <v>0.9</v>
      </c>
      <c r="L59" s="7"/>
      <c r="M59" s="12">
        <f t="shared" ref="M59:R64" si="34">M48+D59</f>
        <v>6118</v>
      </c>
      <c r="N59" s="13">
        <f t="shared" si="34"/>
        <v>36.799999999999997</v>
      </c>
      <c r="O59" s="12">
        <f t="shared" si="34"/>
        <v>264</v>
      </c>
      <c r="P59" s="13">
        <f t="shared" si="34"/>
        <v>1.3000000000000003</v>
      </c>
      <c r="Q59" s="12">
        <f t="shared" si="34"/>
        <v>86</v>
      </c>
      <c r="R59" s="13">
        <f t="shared" si="34"/>
        <v>0.5</v>
      </c>
      <c r="S59" s="12">
        <f t="shared" ref="S59:T64" si="35">SUM(M59,O59,Q59)</f>
        <v>6468</v>
      </c>
      <c r="T59" s="14">
        <f t="shared" si="35"/>
        <v>38.599999999999994</v>
      </c>
    </row>
    <row r="60" spans="1:20" x14ac:dyDescent="0.3">
      <c r="A60" s="40"/>
      <c r="B60" s="42"/>
      <c r="C60" s="15" t="s">
        <v>21</v>
      </c>
      <c r="D60" s="16">
        <v>0</v>
      </c>
      <c r="E60" s="17">
        <v>0</v>
      </c>
      <c r="F60" s="16">
        <v>121</v>
      </c>
      <c r="G60" s="17">
        <v>0.8</v>
      </c>
      <c r="H60" s="16">
        <v>0</v>
      </c>
      <c r="I60" s="17">
        <v>0</v>
      </c>
      <c r="J60" s="16">
        <f t="shared" si="33"/>
        <v>121</v>
      </c>
      <c r="K60" s="18">
        <f t="shared" si="33"/>
        <v>0.8</v>
      </c>
      <c r="L60" s="7"/>
      <c r="M60" s="16">
        <f t="shared" si="34"/>
        <v>6987</v>
      </c>
      <c r="N60" s="17">
        <f t="shared" si="34"/>
        <v>43.7</v>
      </c>
      <c r="O60" s="16">
        <f t="shared" si="34"/>
        <v>439</v>
      </c>
      <c r="P60" s="17">
        <f t="shared" si="34"/>
        <v>2.7</v>
      </c>
      <c r="Q60" s="16">
        <f t="shared" si="34"/>
        <v>90</v>
      </c>
      <c r="R60" s="17">
        <f t="shared" si="34"/>
        <v>0.5</v>
      </c>
      <c r="S60" s="16">
        <f t="shared" si="35"/>
        <v>7516</v>
      </c>
      <c r="T60" s="18">
        <f t="shared" si="35"/>
        <v>46.900000000000006</v>
      </c>
    </row>
    <row r="61" spans="1:20" x14ac:dyDescent="0.3">
      <c r="A61" s="40"/>
      <c r="B61" s="42" t="s">
        <v>2</v>
      </c>
      <c r="C61" s="15" t="s">
        <v>5</v>
      </c>
      <c r="D61" s="16">
        <v>1</v>
      </c>
      <c r="E61" s="17">
        <v>0.2</v>
      </c>
      <c r="F61" s="16">
        <v>0</v>
      </c>
      <c r="G61" s="17">
        <v>0</v>
      </c>
      <c r="H61" s="16">
        <v>0</v>
      </c>
      <c r="I61" s="17">
        <v>0</v>
      </c>
      <c r="J61" s="16">
        <f t="shared" si="33"/>
        <v>1</v>
      </c>
      <c r="K61" s="18">
        <f t="shared" si="33"/>
        <v>0.2</v>
      </c>
      <c r="L61" s="7"/>
      <c r="M61" s="16">
        <f t="shared" si="34"/>
        <v>386</v>
      </c>
      <c r="N61" s="17">
        <f t="shared" si="34"/>
        <v>29.9</v>
      </c>
      <c r="O61" s="16">
        <f t="shared" si="34"/>
        <v>0</v>
      </c>
      <c r="P61" s="17">
        <f t="shared" si="34"/>
        <v>0</v>
      </c>
      <c r="Q61" s="16">
        <f t="shared" si="34"/>
        <v>16</v>
      </c>
      <c r="R61" s="17">
        <f t="shared" si="34"/>
        <v>1.5</v>
      </c>
      <c r="S61" s="16">
        <f t="shared" si="35"/>
        <v>402</v>
      </c>
      <c r="T61" s="18">
        <f t="shared" si="35"/>
        <v>31.4</v>
      </c>
    </row>
    <row r="62" spans="1:20" x14ac:dyDescent="0.3">
      <c r="A62" s="40"/>
      <c r="B62" s="42"/>
      <c r="C62" s="15" t="s">
        <v>21</v>
      </c>
      <c r="D62" s="16">
        <v>0</v>
      </c>
      <c r="E62" s="17">
        <v>0</v>
      </c>
      <c r="F62" s="16">
        <v>6</v>
      </c>
      <c r="G62" s="17">
        <v>0.3</v>
      </c>
      <c r="H62" s="16">
        <v>0</v>
      </c>
      <c r="I62" s="17">
        <v>0</v>
      </c>
      <c r="J62" s="16">
        <f t="shared" si="33"/>
        <v>6</v>
      </c>
      <c r="K62" s="18">
        <f t="shared" si="33"/>
        <v>0.3</v>
      </c>
      <c r="L62" s="7"/>
      <c r="M62" s="16">
        <f t="shared" si="34"/>
        <v>443</v>
      </c>
      <c r="N62" s="17">
        <f t="shared" si="34"/>
        <v>35</v>
      </c>
      <c r="O62" s="16">
        <f t="shared" si="34"/>
        <v>30</v>
      </c>
      <c r="P62" s="17">
        <f t="shared" si="34"/>
        <v>2.6999999999999997</v>
      </c>
      <c r="Q62" s="16">
        <f t="shared" si="34"/>
        <v>17</v>
      </c>
      <c r="R62" s="17">
        <f t="shared" si="34"/>
        <v>1.6</v>
      </c>
      <c r="S62" s="16">
        <f t="shared" si="35"/>
        <v>490</v>
      </c>
      <c r="T62" s="18">
        <f t="shared" si="35"/>
        <v>39.300000000000004</v>
      </c>
    </row>
    <row r="63" spans="1:20" x14ac:dyDescent="0.3">
      <c r="A63" s="40"/>
      <c r="B63" s="42" t="s">
        <v>3</v>
      </c>
      <c r="C63" s="15" t="s">
        <v>5</v>
      </c>
      <c r="D63" s="16">
        <v>1</v>
      </c>
      <c r="E63" s="17">
        <v>0.5</v>
      </c>
      <c r="F63" s="16">
        <v>0</v>
      </c>
      <c r="G63" s="17">
        <v>0</v>
      </c>
      <c r="H63" s="16">
        <v>0</v>
      </c>
      <c r="I63" s="17">
        <v>0</v>
      </c>
      <c r="J63" s="16">
        <f t="shared" si="33"/>
        <v>1</v>
      </c>
      <c r="K63" s="18">
        <f t="shared" si="33"/>
        <v>0.5</v>
      </c>
      <c r="L63" s="7"/>
      <c r="M63" s="16">
        <f t="shared" si="34"/>
        <v>86</v>
      </c>
      <c r="N63" s="17">
        <f t="shared" si="34"/>
        <v>44</v>
      </c>
      <c r="O63" s="16">
        <f t="shared" si="34"/>
        <v>0</v>
      </c>
      <c r="P63" s="17">
        <f t="shared" si="34"/>
        <v>0</v>
      </c>
      <c r="Q63" s="16">
        <f t="shared" si="34"/>
        <v>10</v>
      </c>
      <c r="R63" s="17">
        <f t="shared" si="34"/>
        <v>3.2</v>
      </c>
      <c r="S63" s="16">
        <f t="shared" si="35"/>
        <v>96</v>
      </c>
      <c r="T63" s="18">
        <f t="shared" si="35"/>
        <v>47.2</v>
      </c>
    </row>
    <row r="64" spans="1:20" x14ac:dyDescent="0.3">
      <c r="A64" s="40"/>
      <c r="B64" s="42"/>
      <c r="C64" s="15" t="s">
        <v>21</v>
      </c>
      <c r="D64" s="16">
        <v>0</v>
      </c>
      <c r="E64" s="17">
        <v>0</v>
      </c>
      <c r="F64" s="16">
        <v>3</v>
      </c>
      <c r="G64" s="17">
        <v>1.5</v>
      </c>
      <c r="H64" s="16">
        <v>0</v>
      </c>
      <c r="I64" s="17">
        <v>0</v>
      </c>
      <c r="J64" s="16">
        <f t="shared" si="33"/>
        <v>3</v>
      </c>
      <c r="K64" s="18">
        <f t="shared" si="33"/>
        <v>1.5</v>
      </c>
      <c r="L64" s="7"/>
      <c r="M64" s="16">
        <f t="shared" si="34"/>
        <v>127</v>
      </c>
      <c r="N64" s="17">
        <f t="shared" si="34"/>
        <v>69.2</v>
      </c>
      <c r="O64" s="16">
        <f t="shared" si="34"/>
        <v>15</v>
      </c>
      <c r="P64" s="17">
        <f t="shared" si="34"/>
        <v>7.5</v>
      </c>
      <c r="Q64" s="16">
        <f t="shared" si="34"/>
        <v>11</v>
      </c>
      <c r="R64" s="17">
        <f t="shared" si="34"/>
        <v>3.7</v>
      </c>
      <c r="S64" s="16">
        <f t="shared" si="35"/>
        <v>153</v>
      </c>
      <c r="T64" s="18">
        <f t="shared" si="35"/>
        <v>80.400000000000006</v>
      </c>
    </row>
    <row r="65" spans="1:20" x14ac:dyDescent="0.3">
      <c r="A65" s="40"/>
      <c r="B65" s="19"/>
      <c r="C65" s="20"/>
      <c r="D65" s="21"/>
      <c r="E65" s="22"/>
      <c r="F65" s="21"/>
      <c r="G65" s="22"/>
      <c r="H65" s="21"/>
      <c r="I65" s="22"/>
      <c r="J65" s="21"/>
      <c r="K65" s="23"/>
      <c r="L65" s="7"/>
      <c r="M65" s="21"/>
      <c r="N65" s="22"/>
      <c r="O65" s="21"/>
      <c r="P65" s="22"/>
      <c r="Q65" s="21"/>
      <c r="R65" s="22"/>
      <c r="S65" s="21"/>
      <c r="T65" s="23"/>
    </row>
    <row r="66" spans="1:20" x14ac:dyDescent="0.3">
      <c r="A66" s="40"/>
      <c r="B66" s="43" t="s">
        <v>22</v>
      </c>
      <c r="C66" s="44"/>
      <c r="D66" s="16">
        <f t="shared" ref="D66:K67" si="36">SUM(D59,D61,D63)</f>
        <v>78</v>
      </c>
      <c r="E66" s="17">
        <f t="shared" si="36"/>
        <v>1.2</v>
      </c>
      <c r="F66" s="16">
        <f t="shared" si="36"/>
        <v>74</v>
      </c>
      <c r="G66" s="17">
        <f t="shared" si="36"/>
        <v>0.4</v>
      </c>
      <c r="H66" s="16">
        <f t="shared" si="36"/>
        <v>0</v>
      </c>
      <c r="I66" s="17">
        <f t="shared" si="36"/>
        <v>0</v>
      </c>
      <c r="J66" s="16">
        <f t="shared" si="36"/>
        <v>152</v>
      </c>
      <c r="K66" s="18">
        <f t="shared" si="36"/>
        <v>1.6</v>
      </c>
      <c r="L66" s="7"/>
      <c r="M66" s="16">
        <f t="shared" ref="M66:T67" si="37">SUM(M59,M61,M63)</f>
        <v>6590</v>
      </c>
      <c r="N66" s="17">
        <f t="shared" si="37"/>
        <v>110.69999999999999</v>
      </c>
      <c r="O66" s="16">
        <f t="shared" si="37"/>
        <v>264</v>
      </c>
      <c r="P66" s="17">
        <f t="shared" si="37"/>
        <v>1.3000000000000003</v>
      </c>
      <c r="Q66" s="16">
        <f t="shared" si="37"/>
        <v>112</v>
      </c>
      <c r="R66" s="17">
        <f t="shared" si="37"/>
        <v>5.2</v>
      </c>
      <c r="S66" s="16">
        <f t="shared" si="37"/>
        <v>6966</v>
      </c>
      <c r="T66" s="18">
        <f t="shared" si="37"/>
        <v>117.2</v>
      </c>
    </row>
    <row r="67" spans="1:20" x14ac:dyDescent="0.3">
      <c r="A67" s="40"/>
      <c r="B67" s="43" t="s">
        <v>23</v>
      </c>
      <c r="C67" s="44"/>
      <c r="D67" s="16">
        <f t="shared" si="36"/>
        <v>0</v>
      </c>
      <c r="E67" s="17">
        <f t="shared" si="36"/>
        <v>0</v>
      </c>
      <c r="F67" s="16">
        <f t="shared" si="36"/>
        <v>130</v>
      </c>
      <c r="G67" s="17">
        <f t="shared" si="36"/>
        <v>2.6</v>
      </c>
      <c r="H67" s="16">
        <f t="shared" si="36"/>
        <v>0</v>
      </c>
      <c r="I67" s="17">
        <f t="shared" si="36"/>
        <v>0</v>
      </c>
      <c r="J67" s="16">
        <f t="shared" si="36"/>
        <v>130</v>
      </c>
      <c r="K67" s="18">
        <f t="shared" si="36"/>
        <v>2.6</v>
      </c>
      <c r="L67" s="7"/>
      <c r="M67" s="16">
        <f t="shared" si="37"/>
        <v>7557</v>
      </c>
      <c r="N67" s="17">
        <f t="shared" si="37"/>
        <v>147.9</v>
      </c>
      <c r="O67" s="16">
        <f t="shared" si="37"/>
        <v>484</v>
      </c>
      <c r="P67" s="17">
        <f t="shared" si="37"/>
        <v>12.9</v>
      </c>
      <c r="Q67" s="16">
        <f t="shared" si="37"/>
        <v>118</v>
      </c>
      <c r="R67" s="17">
        <f t="shared" si="37"/>
        <v>5.8000000000000007</v>
      </c>
      <c r="S67" s="16">
        <f t="shared" si="37"/>
        <v>8159</v>
      </c>
      <c r="T67" s="18">
        <f t="shared" si="37"/>
        <v>166.60000000000002</v>
      </c>
    </row>
    <row r="68" spans="1:20" ht="15" thickBot="1" x14ac:dyDescent="0.35">
      <c r="A68" s="40"/>
      <c r="B68" s="45" t="s">
        <v>24</v>
      </c>
      <c r="C68" s="46"/>
      <c r="D68" s="24">
        <f t="shared" ref="D68:G68" si="38">SUM(D59:D64)</f>
        <v>78</v>
      </c>
      <c r="E68" s="25">
        <f t="shared" si="38"/>
        <v>1.2</v>
      </c>
      <c r="F68" s="24">
        <f t="shared" si="38"/>
        <v>204</v>
      </c>
      <c r="G68" s="25">
        <f t="shared" si="38"/>
        <v>3</v>
      </c>
      <c r="H68" s="24">
        <f t="shared" ref="H68:K68" si="39">SUM(H59:H64)</f>
        <v>0</v>
      </c>
      <c r="I68" s="25">
        <f t="shared" si="39"/>
        <v>0</v>
      </c>
      <c r="J68" s="24">
        <f t="shared" si="39"/>
        <v>282</v>
      </c>
      <c r="K68" s="26">
        <f t="shared" si="39"/>
        <v>4.2</v>
      </c>
      <c r="L68" s="7"/>
      <c r="M68" s="24"/>
      <c r="N68" s="25"/>
      <c r="O68" s="24"/>
      <c r="P68" s="25"/>
      <c r="Q68" s="24"/>
      <c r="R68" s="25"/>
      <c r="S68" s="24"/>
      <c r="T68" s="26"/>
    </row>
    <row r="69" spans="1:20" ht="15" thickBot="1" x14ac:dyDescent="0.35">
      <c r="A69" s="7"/>
      <c r="B69" s="27"/>
      <c r="C69" s="28"/>
      <c r="D69" s="29"/>
      <c r="E69" s="30"/>
      <c r="F69" s="29"/>
      <c r="G69" s="30"/>
      <c r="H69" s="29"/>
      <c r="I69" s="30"/>
      <c r="J69" s="29"/>
      <c r="K69" s="31"/>
      <c r="L69" s="7"/>
      <c r="M69" s="29"/>
      <c r="N69" s="30"/>
      <c r="O69" s="29"/>
      <c r="P69" s="30"/>
      <c r="Q69" s="29"/>
      <c r="R69" s="30"/>
      <c r="S69" s="29"/>
      <c r="T69" s="31"/>
    </row>
    <row r="70" spans="1:20" x14ac:dyDescent="0.3">
      <c r="A70" s="40">
        <v>42887</v>
      </c>
      <c r="B70" s="41" t="s">
        <v>1</v>
      </c>
      <c r="C70" s="11" t="s">
        <v>5</v>
      </c>
      <c r="D70" s="12">
        <v>49</v>
      </c>
      <c r="E70" s="13">
        <v>0.3</v>
      </c>
      <c r="F70" s="12">
        <v>89</v>
      </c>
      <c r="G70" s="13">
        <v>0.6</v>
      </c>
      <c r="H70" s="12">
        <v>1</v>
      </c>
      <c r="I70" s="13">
        <v>0</v>
      </c>
      <c r="J70" s="12">
        <f t="shared" ref="J70:K75" si="40">SUM(D70,F70,H70)</f>
        <v>139</v>
      </c>
      <c r="K70" s="14">
        <f t="shared" si="40"/>
        <v>0.89999999999999991</v>
      </c>
      <c r="L70" s="7"/>
      <c r="M70" s="12">
        <f t="shared" ref="M70:R75" si="41">M59+D70</f>
        <v>6167</v>
      </c>
      <c r="N70" s="13">
        <f t="shared" si="41"/>
        <v>37.099999999999994</v>
      </c>
      <c r="O70" s="12">
        <f t="shared" si="41"/>
        <v>353</v>
      </c>
      <c r="P70" s="13">
        <f t="shared" si="41"/>
        <v>1.9000000000000004</v>
      </c>
      <c r="Q70" s="12">
        <f t="shared" si="41"/>
        <v>87</v>
      </c>
      <c r="R70" s="13">
        <f t="shared" si="41"/>
        <v>0.5</v>
      </c>
      <c r="S70" s="12">
        <f t="shared" ref="S70:T75" si="42">SUM(M70,O70,Q70)</f>
        <v>6607</v>
      </c>
      <c r="T70" s="14">
        <f t="shared" si="42"/>
        <v>39.499999999999993</v>
      </c>
    </row>
    <row r="71" spans="1:20" x14ac:dyDescent="0.3">
      <c r="A71" s="40"/>
      <c r="B71" s="42"/>
      <c r="C71" s="15" t="s">
        <v>21</v>
      </c>
      <c r="D71" s="16">
        <v>0</v>
      </c>
      <c r="E71" s="17">
        <v>0</v>
      </c>
      <c r="F71" s="16">
        <v>95</v>
      </c>
      <c r="G71" s="17">
        <v>0.6</v>
      </c>
      <c r="H71" s="16">
        <v>1</v>
      </c>
      <c r="I71" s="17">
        <v>0</v>
      </c>
      <c r="J71" s="16">
        <f t="shared" si="40"/>
        <v>96</v>
      </c>
      <c r="K71" s="18">
        <f t="shared" si="40"/>
        <v>0.6</v>
      </c>
      <c r="L71" s="7"/>
      <c r="M71" s="16">
        <f t="shared" si="41"/>
        <v>6987</v>
      </c>
      <c r="N71" s="17">
        <f t="shared" si="41"/>
        <v>43.7</v>
      </c>
      <c r="O71" s="16">
        <f t="shared" si="41"/>
        <v>534</v>
      </c>
      <c r="P71" s="17">
        <f t="shared" si="41"/>
        <v>3.3000000000000003</v>
      </c>
      <c r="Q71" s="16">
        <f t="shared" si="41"/>
        <v>91</v>
      </c>
      <c r="R71" s="17">
        <f t="shared" si="41"/>
        <v>0.5</v>
      </c>
      <c r="S71" s="16">
        <f t="shared" si="42"/>
        <v>7612</v>
      </c>
      <c r="T71" s="18">
        <f t="shared" si="42"/>
        <v>47.5</v>
      </c>
    </row>
    <row r="72" spans="1:20" x14ac:dyDescent="0.3">
      <c r="A72" s="40"/>
      <c r="B72" s="42" t="s">
        <v>2</v>
      </c>
      <c r="C72" s="15" t="s">
        <v>5</v>
      </c>
      <c r="D72" s="16">
        <v>3</v>
      </c>
      <c r="E72" s="17">
        <v>0.2</v>
      </c>
      <c r="F72" s="16">
        <v>3</v>
      </c>
      <c r="G72" s="17">
        <v>0.3</v>
      </c>
      <c r="H72" s="16">
        <v>0</v>
      </c>
      <c r="I72" s="17">
        <v>0</v>
      </c>
      <c r="J72" s="16">
        <f t="shared" si="40"/>
        <v>6</v>
      </c>
      <c r="K72" s="18">
        <f t="shared" si="40"/>
        <v>0.5</v>
      </c>
      <c r="L72" s="7"/>
      <c r="M72" s="16">
        <f t="shared" si="41"/>
        <v>389</v>
      </c>
      <c r="N72" s="17">
        <f t="shared" si="41"/>
        <v>30.099999999999998</v>
      </c>
      <c r="O72" s="16">
        <f t="shared" si="41"/>
        <v>3</v>
      </c>
      <c r="P72" s="17">
        <f t="shared" si="41"/>
        <v>0.3</v>
      </c>
      <c r="Q72" s="16">
        <f t="shared" si="41"/>
        <v>16</v>
      </c>
      <c r="R72" s="17">
        <f t="shared" si="41"/>
        <v>1.5</v>
      </c>
      <c r="S72" s="16">
        <f t="shared" si="42"/>
        <v>408</v>
      </c>
      <c r="T72" s="18">
        <f t="shared" si="42"/>
        <v>31.9</v>
      </c>
    </row>
    <row r="73" spans="1:20" x14ac:dyDescent="0.3">
      <c r="A73" s="40"/>
      <c r="B73" s="42"/>
      <c r="C73" s="15" t="s">
        <v>21</v>
      </c>
      <c r="D73" s="16">
        <v>0</v>
      </c>
      <c r="E73" s="17">
        <v>0</v>
      </c>
      <c r="F73" s="16">
        <v>12</v>
      </c>
      <c r="G73" s="17">
        <v>1</v>
      </c>
      <c r="H73" s="16">
        <v>0</v>
      </c>
      <c r="I73" s="17">
        <v>0</v>
      </c>
      <c r="J73" s="16">
        <f t="shared" si="40"/>
        <v>12</v>
      </c>
      <c r="K73" s="18">
        <f t="shared" si="40"/>
        <v>1</v>
      </c>
      <c r="L73" s="7"/>
      <c r="M73" s="16">
        <f t="shared" si="41"/>
        <v>443</v>
      </c>
      <c r="N73" s="17">
        <f t="shared" si="41"/>
        <v>35</v>
      </c>
      <c r="O73" s="16">
        <f t="shared" si="41"/>
        <v>42</v>
      </c>
      <c r="P73" s="17">
        <f t="shared" si="41"/>
        <v>3.6999999999999997</v>
      </c>
      <c r="Q73" s="16">
        <f t="shared" si="41"/>
        <v>17</v>
      </c>
      <c r="R73" s="17">
        <f t="shared" si="41"/>
        <v>1.6</v>
      </c>
      <c r="S73" s="16">
        <f t="shared" si="42"/>
        <v>502</v>
      </c>
      <c r="T73" s="18">
        <f t="shared" si="42"/>
        <v>40.300000000000004</v>
      </c>
    </row>
    <row r="74" spans="1:20" x14ac:dyDescent="0.3">
      <c r="A74" s="40"/>
      <c r="B74" s="42" t="s">
        <v>3</v>
      </c>
      <c r="C74" s="15" t="s">
        <v>5</v>
      </c>
      <c r="D74" s="16">
        <v>1</v>
      </c>
      <c r="E74" s="17">
        <v>0.3</v>
      </c>
      <c r="F74" s="16">
        <v>0</v>
      </c>
      <c r="G74" s="17">
        <v>0</v>
      </c>
      <c r="H74" s="16">
        <v>0</v>
      </c>
      <c r="I74" s="17">
        <v>0</v>
      </c>
      <c r="J74" s="16">
        <f t="shared" si="40"/>
        <v>1</v>
      </c>
      <c r="K74" s="18">
        <f t="shared" si="40"/>
        <v>0.3</v>
      </c>
      <c r="L74" s="7"/>
      <c r="M74" s="16">
        <f t="shared" si="41"/>
        <v>87</v>
      </c>
      <c r="N74" s="17">
        <f t="shared" si="41"/>
        <v>44.3</v>
      </c>
      <c r="O74" s="16">
        <f t="shared" si="41"/>
        <v>0</v>
      </c>
      <c r="P74" s="17">
        <f t="shared" si="41"/>
        <v>0</v>
      </c>
      <c r="Q74" s="16">
        <f t="shared" si="41"/>
        <v>10</v>
      </c>
      <c r="R74" s="17">
        <f t="shared" si="41"/>
        <v>3.2</v>
      </c>
      <c r="S74" s="16">
        <f t="shared" si="42"/>
        <v>97</v>
      </c>
      <c r="T74" s="18">
        <f t="shared" si="42"/>
        <v>47.5</v>
      </c>
    </row>
    <row r="75" spans="1:20" x14ac:dyDescent="0.3">
      <c r="A75" s="40"/>
      <c r="B75" s="42"/>
      <c r="C75" s="15" t="s">
        <v>21</v>
      </c>
      <c r="D75" s="16">
        <v>0</v>
      </c>
      <c r="E75" s="17">
        <v>0</v>
      </c>
      <c r="F75" s="16">
        <v>5</v>
      </c>
      <c r="G75" s="17">
        <v>2.5</v>
      </c>
      <c r="H75" s="16">
        <v>0</v>
      </c>
      <c r="I75" s="17">
        <v>0</v>
      </c>
      <c r="J75" s="16">
        <f t="shared" si="40"/>
        <v>5</v>
      </c>
      <c r="K75" s="18">
        <f t="shared" si="40"/>
        <v>2.5</v>
      </c>
      <c r="L75" s="7"/>
      <c r="M75" s="16">
        <f t="shared" si="41"/>
        <v>127</v>
      </c>
      <c r="N75" s="17">
        <f t="shared" si="41"/>
        <v>69.2</v>
      </c>
      <c r="O75" s="16">
        <f t="shared" si="41"/>
        <v>20</v>
      </c>
      <c r="P75" s="17">
        <f t="shared" si="41"/>
        <v>10</v>
      </c>
      <c r="Q75" s="16">
        <f t="shared" si="41"/>
        <v>11</v>
      </c>
      <c r="R75" s="17">
        <f t="shared" si="41"/>
        <v>3.7</v>
      </c>
      <c r="S75" s="16">
        <f t="shared" si="42"/>
        <v>158</v>
      </c>
      <c r="T75" s="18">
        <f t="shared" si="42"/>
        <v>82.9</v>
      </c>
    </row>
    <row r="76" spans="1:20" x14ac:dyDescent="0.3">
      <c r="A76" s="40"/>
      <c r="B76" s="19"/>
      <c r="C76" s="20"/>
      <c r="D76" s="21"/>
      <c r="E76" s="22"/>
      <c r="F76" s="21"/>
      <c r="G76" s="22"/>
      <c r="H76" s="21"/>
      <c r="I76" s="22"/>
      <c r="J76" s="21"/>
      <c r="K76" s="23"/>
      <c r="L76" s="7"/>
      <c r="M76" s="21"/>
      <c r="N76" s="22"/>
      <c r="O76" s="21"/>
      <c r="P76" s="22"/>
      <c r="Q76" s="21"/>
      <c r="R76" s="22"/>
      <c r="S76" s="21"/>
      <c r="T76" s="23"/>
    </row>
    <row r="77" spans="1:20" x14ac:dyDescent="0.3">
      <c r="A77" s="40"/>
      <c r="B77" s="43" t="s">
        <v>22</v>
      </c>
      <c r="C77" s="44"/>
      <c r="D77" s="16">
        <f t="shared" ref="D77:K78" si="43">SUM(D70,D72,D74)</f>
        <v>53</v>
      </c>
      <c r="E77" s="17">
        <f t="shared" si="43"/>
        <v>0.8</v>
      </c>
      <c r="F77" s="16">
        <f t="shared" si="43"/>
        <v>92</v>
      </c>
      <c r="G77" s="17">
        <f t="shared" si="43"/>
        <v>0.89999999999999991</v>
      </c>
      <c r="H77" s="16">
        <f t="shared" si="43"/>
        <v>1</v>
      </c>
      <c r="I77" s="17">
        <f t="shared" si="43"/>
        <v>0</v>
      </c>
      <c r="J77" s="16">
        <f t="shared" si="43"/>
        <v>146</v>
      </c>
      <c r="K77" s="18">
        <f t="shared" si="43"/>
        <v>1.7</v>
      </c>
      <c r="L77" s="7"/>
      <c r="M77" s="16">
        <f t="shared" ref="M77:T78" si="44">SUM(M70,M72,M74)</f>
        <v>6643</v>
      </c>
      <c r="N77" s="17">
        <f t="shared" si="44"/>
        <v>111.49999999999999</v>
      </c>
      <c r="O77" s="16">
        <f t="shared" si="44"/>
        <v>356</v>
      </c>
      <c r="P77" s="17">
        <f t="shared" si="44"/>
        <v>2.2000000000000002</v>
      </c>
      <c r="Q77" s="16">
        <f t="shared" si="44"/>
        <v>113</v>
      </c>
      <c r="R77" s="17">
        <f t="shared" si="44"/>
        <v>5.2</v>
      </c>
      <c r="S77" s="16">
        <f t="shared" si="44"/>
        <v>7112</v>
      </c>
      <c r="T77" s="18">
        <f t="shared" si="44"/>
        <v>118.89999999999999</v>
      </c>
    </row>
    <row r="78" spans="1:20" x14ac:dyDescent="0.3">
      <c r="A78" s="40"/>
      <c r="B78" s="43" t="s">
        <v>23</v>
      </c>
      <c r="C78" s="44"/>
      <c r="D78" s="16">
        <f t="shared" si="43"/>
        <v>0</v>
      </c>
      <c r="E78" s="17">
        <f t="shared" si="43"/>
        <v>0</v>
      </c>
      <c r="F78" s="16">
        <f t="shared" si="43"/>
        <v>112</v>
      </c>
      <c r="G78" s="17">
        <f t="shared" si="43"/>
        <v>4.0999999999999996</v>
      </c>
      <c r="H78" s="16">
        <f t="shared" si="43"/>
        <v>1</v>
      </c>
      <c r="I78" s="17">
        <f t="shared" si="43"/>
        <v>0</v>
      </c>
      <c r="J78" s="16">
        <f t="shared" si="43"/>
        <v>113</v>
      </c>
      <c r="K78" s="18">
        <f t="shared" si="43"/>
        <v>4.0999999999999996</v>
      </c>
      <c r="L78" s="7"/>
      <c r="M78" s="16">
        <f t="shared" si="44"/>
        <v>7557</v>
      </c>
      <c r="N78" s="17">
        <f t="shared" si="44"/>
        <v>147.9</v>
      </c>
      <c r="O78" s="16">
        <f t="shared" si="44"/>
        <v>596</v>
      </c>
      <c r="P78" s="17">
        <f t="shared" si="44"/>
        <v>17</v>
      </c>
      <c r="Q78" s="16">
        <f t="shared" si="44"/>
        <v>119</v>
      </c>
      <c r="R78" s="17">
        <f t="shared" si="44"/>
        <v>5.8000000000000007</v>
      </c>
      <c r="S78" s="16">
        <f t="shared" si="44"/>
        <v>8272</v>
      </c>
      <c r="T78" s="18">
        <f t="shared" si="44"/>
        <v>170.70000000000002</v>
      </c>
    </row>
    <row r="79" spans="1:20" ht="15" thickBot="1" x14ac:dyDescent="0.35">
      <c r="A79" s="40"/>
      <c r="B79" s="45" t="s">
        <v>24</v>
      </c>
      <c r="C79" s="46"/>
      <c r="D79" s="24">
        <f t="shared" ref="D79:G79" si="45">SUM(D70:D75)</f>
        <v>53</v>
      </c>
      <c r="E79" s="25">
        <f t="shared" si="45"/>
        <v>0.8</v>
      </c>
      <c r="F79" s="24">
        <f t="shared" si="45"/>
        <v>204</v>
      </c>
      <c r="G79" s="25">
        <f t="shared" si="45"/>
        <v>5</v>
      </c>
      <c r="H79" s="24">
        <f t="shared" ref="H79:K79" si="46">SUM(H70:H75)</f>
        <v>2</v>
      </c>
      <c r="I79" s="25">
        <f t="shared" si="46"/>
        <v>0</v>
      </c>
      <c r="J79" s="24">
        <f t="shared" si="46"/>
        <v>259</v>
      </c>
      <c r="K79" s="26">
        <f t="shared" si="46"/>
        <v>5.8</v>
      </c>
      <c r="L79" s="7"/>
      <c r="M79" s="24"/>
      <c r="N79" s="25"/>
      <c r="O79" s="24"/>
      <c r="P79" s="25"/>
      <c r="Q79" s="24"/>
      <c r="R79" s="25"/>
      <c r="S79" s="24"/>
      <c r="T79" s="26"/>
    </row>
    <row r="80" spans="1:20" ht="15" thickBot="1" x14ac:dyDescent="0.35">
      <c r="A80" s="7"/>
      <c r="B80" s="27"/>
      <c r="C80" s="28"/>
      <c r="D80" s="29"/>
      <c r="E80" s="30"/>
      <c r="F80" s="29"/>
      <c r="G80" s="30"/>
      <c r="H80" s="29"/>
      <c r="I80" s="30"/>
      <c r="J80" s="29"/>
      <c r="K80" s="31"/>
      <c r="L80" s="7"/>
      <c r="M80" s="29"/>
      <c r="N80" s="30"/>
      <c r="O80" s="29"/>
      <c r="P80" s="30"/>
      <c r="Q80" s="29"/>
      <c r="R80" s="30"/>
      <c r="S80" s="29"/>
      <c r="T80" s="31"/>
    </row>
    <row r="81" spans="1:20" x14ac:dyDescent="0.3">
      <c r="A81" s="40">
        <v>42917</v>
      </c>
      <c r="B81" s="41" t="s">
        <v>1</v>
      </c>
      <c r="C81" s="11" t="s">
        <v>5</v>
      </c>
      <c r="D81" s="12">
        <v>37</v>
      </c>
      <c r="E81" s="13">
        <v>0.3</v>
      </c>
      <c r="F81" s="12">
        <v>63</v>
      </c>
      <c r="G81" s="13">
        <v>0.4</v>
      </c>
      <c r="H81" s="12">
        <v>0</v>
      </c>
      <c r="I81" s="13">
        <v>0</v>
      </c>
      <c r="J81" s="12">
        <f t="shared" ref="J81:K86" si="47">SUM(D81,F81,H81)</f>
        <v>100</v>
      </c>
      <c r="K81" s="14">
        <f t="shared" si="47"/>
        <v>0.7</v>
      </c>
      <c r="L81" s="7"/>
      <c r="M81" s="12">
        <f t="shared" ref="M81:R86" si="48">M70+D81</f>
        <v>6204</v>
      </c>
      <c r="N81" s="13">
        <f t="shared" si="48"/>
        <v>37.399999999999991</v>
      </c>
      <c r="O81" s="12">
        <f t="shared" si="48"/>
        <v>416</v>
      </c>
      <c r="P81" s="13">
        <f t="shared" si="48"/>
        <v>2.3000000000000003</v>
      </c>
      <c r="Q81" s="12">
        <f t="shared" si="48"/>
        <v>87</v>
      </c>
      <c r="R81" s="13">
        <f t="shared" si="48"/>
        <v>0.5</v>
      </c>
      <c r="S81" s="12">
        <f t="shared" ref="S81:T86" si="49">SUM(M81,O81,Q81)</f>
        <v>6707</v>
      </c>
      <c r="T81" s="14">
        <f t="shared" si="49"/>
        <v>40.199999999999989</v>
      </c>
    </row>
    <row r="82" spans="1:20" x14ac:dyDescent="0.3">
      <c r="A82" s="40"/>
      <c r="B82" s="42"/>
      <c r="C82" s="15" t="s">
        <v>21</v>
      </c>
      <c r="D82" s="16">
        <v>0</v>
      </c>
      <c r="E82" s="17">
        <v>0</v>
      </c>
      <c r="F82" s="16">
        <v>70</v>
      </c>
      <c r="G82" s="17">
        <v>0.54</v>
      </c>
      <c r="H82" s="16">
        <v>0</v>
      </c>
      <c r="I82" s="17">
        <v>0</v>
      </c>
      <c r="J82" s="16">
        <f t="shared" si="47"/>
        <v>70</v>
      </c>
      <c r="K82" s="18">
        <f t="shared" si="47"/>
        <v>0.54</v>
      </c>
      <c r="L82" s="7"/>
      <c r="M82" s="16">
        <f t="shared" si="48"/>
        <v>6987</v>
      </c>
      <c r="N82" s="17">
        <f t="shared" si="48"/>
        <v>43.7</v>
      </c>
      <c r="O82" s="16">
        <f t="shared" si="48"/>
        <v>604</v>
      </c>
      <c r="P82" s="17">
        <f t="shared" si="48"/>
        <v>3.8400000000000003</v>
      </c>
      <c r="Q82" s="16">
        <f t="shared" si="48"/>
        <v>91</v>
      </c>
      <c r="R82" s="17">
        <f t="shared" si="48"/>
        <v>0.5</v>
      </c>
      <c r="S82" s="16">
        <f t="shared" si="49"/>
        <v>7682</v>
      </c>
      <c r="T82" s="18">
        <f t="shared" si="49"/>
        <v>48.040000000000006</v>
      </c>
    </row>
    <row r="83" spans="1:20" x14ac:dyDescent="0.3">
      <c r="A83" s="40"/>
      <c r="B83" s="42" t="s">
        <v>2</v>
      </c>
      <c r="C83" s="15" t="s">
        <v>5</v>
      </c>
      <c r="D83" s="16">
        <v>2</v>
      </c>
      <c r="E83" s="17">
        <v>0.2</v>
      </c>
      <c r="F83" s="16">
        <v>0</v>
      </c>
      <c r="G83" s="17">
        <v>0</v>
      </c>
      <c r="H83" s="16">
        <v>0</v>
      </c>
      <c r="I83" s="17">
        <v>0</v>
      </c>
      <c r="J83" s="16">
        <f t="shared" si="47"/>
        <v>2</v>
      </c>
      <c r="K83" s="18">
        <f t="shared" si="47"/>
        <v>0.2</v>
      </c>
      <c r="L83" s="7"/>
      <c r="M83" s="16">
        <f t="shared" si="48"/>
        <v>391</v>
      </c>
      <c r="N83" s="17">
        <f t="shared" si="48"/>
        <v>30.299999999999997</v>
      </c>
      <c r="O83" s="16">
        <f t="shared" si="48"/>
        <v>3</v>
      </c>
      <c r="P83" s="17">
        <f t="shared" si="48"/>
        <v>0.3</v>
      </c>
      <c r="Q83" s="16">
        <f t="shared" si="48"/>
        <v>16</v>
      </c>
      <c r="R83" s="17">
        <f t="shared" si="48"/>
        <v>1.5</v>
      </c>
      <c r="S83" s="16">
        <f t="shared" si="49"/>
        <v>410</v>
      </c>
      <c r="T83" s="18">
        <f t="shared" si="49"/>
        <v>32.099999999999994</v>
      </c>
    </row>
    <row r="84" spans="1:20" x14ac:dyDescent="0.3">
      <c r="A84" s="40"/>
      <c r="B84" s="42"/>
      <c r="C84" s="15" t="s">
        <v>21</v>
      </c>
      <c r="D84" s="16">
        <v>0</v>
      </c>
      <c r="E84" s="17">
        <v>0</v>
      </c>
      <c r="F84" s="16">
        <v>6</v>
      </c>
      <c r="G84" s="17">
        <v>0.2</v>
      </c>
      <c r="H84" s="16">
        <v>0</v>
      </c>
      <c r="I84" s="17">
        <v>0</v>
      </c>
      <c r="J84" s="16">
        <f t="shared" si="47"/>
        <v>6</v>
      </c>
      <c r="K84" s="18">
        <f t="shared" si="47"/>
        <v>0.2</v>
      </c>
      <c r="L84" s="7"/>
      <c r="M84" s="16">
        <f t="shared" si="48"/>
        <v>443</v>
      </c>
      <c r="N84" s="17">
        <f t="shared" si="48"/>
        <v>35</v>
      </c>
      <c r="O84" s="16">
        <f t="shared" si="48"/>
        <v>48</v>
      </c>
      <c r="P84" s="17">
        <f t="shared" si="48"/>
        <v>3.9</v>
      </c>
      <c r="Q84" s="16">
        <f t="shared" si="48"/>
        <v>17</v>
      </c>
      <c r="R84" s="17">
        <f t="shared" si="48"/>
        <v>1.6</v>
      </c>
      <c r="S84" s="16">
        <f t="shared" si="49"/>
        <v>508</v>
      </c>
      <c r="T84" s="18">
        <f t="shared" si="49"/>
        <v>40.5</v>
      </c>
    </row>
    <row r="85" spans="1:20" x14ac:dyDescent="0.3">
      <c r="A85" s="40"/>
      <c r="B85" s="42" t="s">
        <v>3</v>
      </c>
      <c r="C85" s="15" t="s">
        <v>5</v>
      </c>
      <c r="D85" s="16">
        <v>4</v>
      </c>
      <c r="E85" s="17">
        <v>2</v>
      </c>
      <c r="F85" s="16">
        <v>0</v>
      </c>
      <c r="G85" s="17">
        <v>0</v>
      </c>
      <c r="H85" s="16">
        <v>0</v>
      </c>
      <c r="I85" s="17">
        <v>0</v>
      </c>
      <c r="J85" s="16">
        <f t="shared" si="47"/>
        <v>4</v>
      </c>
      <c r="K85" s="18">
        <f t="shared" si="47"/>
        <v>2</v>
      </c>
      <c r="L85" s="7"/>
      <c r="M85" s="16">
        <f t="shared" si="48"/>
        <v>91</v>
      </c>
      <c r="N85" s="17">
        <f t="shared" si="48"/>
        <v>46.3</v>
      </c>
      <c r="O85" s="16">
        <f t="shared" si="48"/>
        <v>0</v>
      </c>
      <c r="P85" s="17">
        <f t="shared" si="48"/>
        <v>0</v>
      </c>
      <c r="Q85" s="16">
        <f t="shared" si="48"/>
        <v>10</v>
      </c>
      <c r="R85" s="17">
        <f t="shared" si="48"/>
        <v>3.2</v>
      </c>
      <c r="S85" s="16">
        <f t="shared" si="49"/>
        <v>101</v>
      </c>
      <c r="T85" s="18">
        <f t="shared" si="49"/>
        <v>49.5</v>
      </c>
    </row>
    <row r="86" spans="1:20" x14ac:dyDescent="0.3">
      <c r="A86" s="40"/>
      <c r="B86" s="42"/>
      <c r="C86" s="15" t="s">
        <v>21</v>
      </c>
      <c r="D86" s="16">
        <v>0</v>
      </c>
      <c r="E86" s="17">
        <v>0</v>
      </c>
      <c r="F86" s="16">
        <v>0</v>
      </c>
      <c r="G86" s="17">
        <v>0</v>
      </c>
      <c r="H86" s="16">
        <v>0</v>
      </c>
      <c r="I86" s="17">
        <v>0</v>
      </c>
      <c r="J86" s="16">
        <f t="shared" si="47"/>
        <v>0</v>
      </c>
      <c r="K86" s="18">
        <f t="shared" si="47"/>
        <v>0</v>
      </c>
      <c r="L86" s="7"/>
      <c r="M86" s="16">
        <f t="shared" si="48"/>
        <v>127</v>
      </c>
      <c r="N86" s="17">
        <f t="shared" si="48"/>
        <v>69.2</v>
      </c>
      <c r="O86" s="16">
        <f t="shared" si="48"/>
        <v>20</v>
      </c>
      <c r="P86" s="17">
        <f t="shared" si="48"/>
        <v>10</v>
      </c>
      <c r="Q86" s="16">
        <f t="shared" si="48"/>
        <v>11</v>
      </c>
      <c r="R86" s="17">
        <f t="shared" si="48"/>
        <v>3.7</v>
      </c>
      <c r="S86" s="16">
        <f t="shared" si="49"/>
        <v>158</v>
      </c>
      <c r="T86" s="18">
        <f t="shared" si="49"/>
        <v>82.9</v>
      </c>
    </row>
    <row r="87" spans="1:20" x14ac:dyDescent="0.3">
      <c r="A87" s="40"/>
      <c r="B87" s="19"/>
      <c r="C87" s="20"/>
      <c r="D87" s="21"/>
      <c r="E87" s="22"/>
      <c r="F87" s="21"/>
      <c r="G87" s="22"/>
      <c r="H87" s="21"/>
      <c r="I87" s="22"/>
      <c r="J87" s="21"/>
      <c r="K87" s="23"/>
      <c r="L87" s="7"/>
      <c r="M87" s="21"/>
      <c r="N87" s="22"/>
      <c r="O87" s="21"/>
      <c r="P87" s="22"/>
      <c r="Q87" s="21"/>
      <c r="R87" s="22"/>
      <c r="S87" s="21"/>
      <c r="T87" s="23"/>
    </row>
    <row r="88" spans="1:20" x14ac:dyDescent="0.3">
      <c r="A88" s="40"/>
      <c r="B88" s="43" t="s">
        <v>22</v>
      </c>
      <c r="C88" s="44"/>
      <c r="D88" s="16">
        <f t="shared" ref="D88:K89" si="50">SUM(D81,D83,D85)</f>
        <v>43</v>
      </c>
      <c r="E88" s="17">
        <f t="shared" si="50"/>
        <v>2.5</v>
      </c>
      <c r="F88" s="16">
        <f t="shared" si="50"/>
        <v>63</v>
      </c>
      <c r="G88" s="17">
        <f t="shared" si="50"/>
        <v>0.4</v>
      </c>
      <c r="H88" s="16">
        <f t="shared" si="50"/>
        <v>0</v>
      </c>
      <c r="I88" s="17">
        <f t="shared" si="50"/>
        <v>0</v>
      </c>
      <c r="J88" s="16">
        <f t="shared" si="50"/>
        <v>106</v>
      </c>
      <c r="K88" s="18">
        <f t="shared" si="50"/>
        <v>2.9</v>
      </c>
      <c r="L88" s="7"/>
      <c r="M88" s="16">
        <f t="shared" ref="M88:T89" si="51">SUM(M81,M83,M85)</f>
        <v>6686</v>
      </c>
      <c r="N88" s="17">
        <f t="shared" si="51"/>
        <v>113.99999999999999</v>
      </c>
      <c r="O88" s="16">
        <f t="shared" si="51"/>
        <v>419</v>
      </c>
      <c r="P88" s="17">
        <f t="shared" si="51"/>
        <v>2.6</v>
      </c>
      <c r="Q88" s="16">
        <f t="shared" si="51"/>
        <v>113</v>
      </c>
      <c r="R88" s="17">
        <f t="shared" si="51"/>
        <v>5.2</v>
      </c>
      <c r="S88" s="16">
        <f t="shared" si="51"/>
        <v>7218</v>
      </c>
      <c r="T88" s="18">
        <f t="shared" si="51"/>
        <v>121.79999999999998</v>
      </c>
    </row>
    <row r="89" spans="1:20" x14ac:dyDescent="0.3">
      <c r="A89" s="40"/>
      <c r="B89" s="43" t="s">
        <v>23</v>
      </c>
      <c r="C89" s="44"/>
      <c r="D89" s="16">
        <f t="shared" si="50"/>
        <v>0</v>
      </c>
      <c r="E89" s="17">
        <f t="shared" si="50"/>
        <v>0</v>
      </c>
      <c r="F89" s="16">
        <f t="shared" si="50"/>
        <v>76</v>
      </c>
      <c r="G89" s="17">
        <f t="shared" si="50"/>
        <v>0.74</v>
      </c>
      <c r="H89" s="16">
        <f t="shared" si="50"/>
        <v>0</v>
      </c>
      <c r="I89" s="17">
        <f t="shared" si="50"/>
        <v>0</v>
      </c>
      <c r="J89" s="16">
        <f t="shared" si="50"/>
        <v>76</v>
      </c>
      <c r="K89" s="18">
        <f t="shared" si="50"/>
        <v>0.74</v>
      </c>
      <c r="L89" s="7"/>
      <c r="M89" s="16">
        <f t="shared" si="51"/>
        <v>7557</v>
      </c>
      <c r="N89" s="17">
        <f t="shared" si="51"/>
        <v>147.9</v>
      </c>
      <c r="O89" s="16">
        <f t="shared" si="51"/>
        <v>672</v>
      </c>
      <c r="P89" s="17">
        <f t="shared" si="51"/>
        <v>17.740000000000002</v>
      </c>
      <c r="Q89" s="16">
        <f t="shared" si="51"/>
        <v>119</v>
      </c>
      <c r="R89" s="17">
        <f t="shared" si="51"/>
        <v>5.8000000000000007</v>
      </c>
      <c r="S89" s="16">
        <f t="shared" si="51"/>
        <v>8348</v>
      </c>
      <c r="T89" s="18">
        <f t="shared" si="51"/>
        <v>171.44</v>
      </c>
    </row>
    <row r="90" spans="1:20" ht="15" thickBot="1" x14ac:dyDescent="0.35">
      <c r="A90" s="40"/>
      <c r="B90" s="45" t="s">
        <v>24</v>
      </c>
      <c r="C90" s="46"/>
      <c r="D90" s="24">
        <f t="shared" ref="D90:G90" si="52">SUM(D81:D86)</f>
        <v>43</v>
      </c>
      <c r="E90" s="25">
        <f t="shared" si="52"/>
        <v>2.5</v>
      </c>
      <c r="F90" s="24">
        <f t="shared" si="52"/>
        <v>139</v>
      </c>
      <c r="G90" s="25">
        <f t="shared" si="52"/>
        <v>1.1400000000000001</v>
      </c>
      <c r="H90" s="24">
        <f t="shared" ref="H90:K90" si="53">SUM(H81:H86)</f>
        <v>0</v>
      </c>
      <c r="I90" s="25">
        <f t="shared" si="53"/>
        <v>0</v>
      </c>
      <c r="J90" s="24">
        <f t="shared" si="53"/>
        <v>182</v>
      </c>
      <c r="K90" s="26">
        <f t="shared" si="53"/>
        <v>3.6399999999999997</v>
      </c>
      <c r="L90" s="7"/>
      <c r="M90" s="24"/>
      <c r="N90" s="25"/>
      <c r="O90" s="24"/>
      <c r="P90" s="25"/>
      <c r="Q90" s="24"/>
      <c r="R90" s="25"/>
      <c r="S90" s="24"/>
      <c r="T90" s="26"/>
    </row>
    <row r="91" spans="1:20" ht="15" thickBot="1" x14ac:dyDescent="0.35">
      <c r="A91" s="7"/>
      <c r="B91" s="27"/>
      <c r="C91" s="28"/>
      <c r="D91" s="29"/>
      <c r="E91" s="30"/>
      <c r="F91" s="29"/>
      <c r="G91" s="30"/>
      <c r="H91" s="29"/>
      <c r="I91" s="30"/>
      <c r="J91" s="29"/>
      <c r="K91" s="31"/>
      <c r="L91" s="7"/>
      <c r="M91" s="29"/>
      <c r="N91" s="30"/>
      <c r="O91" s="29"/>
      <c r="P91" s="30"/>
      <c r="Q91" s="29"/>
      <c r="R91" s="30"/>
      <c r="S91" s="29"/>
      <c r="T91" s="31"/>
    </row>
    <row r="92" spans="1:20" x14ac:dyDescent="0.3">
      <c r="A92" s="40">
        <v>42948</v>
      </c>
      <c r="B92" s="41" t="s">
        <v>1</v>
      </c>
      <c r="C92" s="11" t="s">
        <v>5</v>
      </c>
      <c r="D92" s="12">
        <v>31</v>
      </c>
      <c r="E92" s="13">
        <v>0.2</v>
      </c>
      <c r="F92" s="12">
        <v>92</v>
      </c>
      <c r="G92" s="13">
        <v>0.6</v>
      </c>
      <c r="H92" s="12">
        <v>0</v>
      </c>
      <c r="I92" s="13">
        <v>0</v>
      </c>
      <c r="J92" s="12">
        <f t="shared" ref="J92:K97" si="54">SUM(D92,F92,H92)</f>
        <v>123</v>
      </c>
      <c r="K92" s="14">
        <f t="shared" si="54"/>
        <v>0.8</v>
      </c>
      <c r="L92" s="7"/>
      <c r="M92" s="12">
        <f t="shared" ref="M92:R97" si="55">M81+D92</f>
        <v>6235</v>
      </c>
      <c r="N92" s="13">
        <f t="shared" si="55"/>
        <v>37.599999999999994</v>
      </c>
      <c r="O92" s="12">
        <f t="shared" si="55"/>
        <v>508</v>
      </c>
      <c r="P92" s="13">
        <f t="shared" si="55"/>
        <v>2.9000000000000004</v>
      </c>
      <c r="Q92" s="12">
        <f t="shared" si="55"/>
        <v>87</v>
      </c>
      <c r="R92" s="13">
        <f t="shared" si="55"/>
        <v>0.5</v>
      </c>
      <c r="S92" s="12">
        <f t="shared" ref="S92:T97" si="56">SUM(M92,O92,Q92)</f>
        <v>6830</v>
      </c>
      <c r="T92" s="14">
        <f t="shared" si="56"/>
        <v>40.999999999999993</v>
      </c>
    </row>
    <row r="93" spans="1:20" x14ac:dyDescent="0.3">
      <c r="A93" s="40"/>
      <c r="B93" s="42"/>
      <c r="C93" s="15" t="s">
        <v>21</v>
      </c>
      <c r="D93" s="16">
        <v>0</v>
      </c>
      <c r="E93" s="17">
        <v>0</v>
      </c>
      <c r="F93" s="16">
        <v>133</v>
      </c>
      <c r="G93" s="17">
        <v>0.9</v>
      </c>
      <c r="H93" s="16">
        <v>0</v>
      </c>
      <c r="I93" s="17">
        <v>0</v>
      </c>
      <c r="J93" s="16">
        <f t="shared" si="54"/>
        <v>133</v>
      </c>
      <c r="K93" s="18">
        <f t="shared" si="54"/>
        <v>0.9</v>
      </c>
      <c r="L93" s="7"/>
      <c r="M93" s="16">
        <f t="shared" si="55"/>
        <v>6987</v>
      </c>
      <c r="N93" s="17">
        <f t="shared" si="55"/>
        <v>43.7</v>
      </c>
      <c r="O93" s="16">
        <f t="shared" si="55"/>
        <v>737</v>
      </c>
      <c r="P93" s="17">
        <f t="shared" si="55"/>
        <v>4.74</v>
      </c>
      <c r="Q93" s="16">
        <f t="shared" si="55"/>
        <v>91</v>
      </c>
      <c r="R93" s="17">
        <f t="shared" si="55"/>
        <v>0.5</v>
      </c>
      <c r="S93" s="16">
        <f t="shared" si="56"/>
        <v>7815</v>
      </c>
      <c r="T93" s="18">
        <f t="shared" si="56"/>
        <v>48.940000000000005</v>
      </c>
    </row>
    <row r="94" spans="1:20" x14ac:dyDescent="0.3">
      <c r="A94" s="40"/>
      <c r="B94" s="42" t="s">
        <v>2</v>
      </c>
      <c r="C94" s="15" t="s">
        <v>5</v>
      </c>
      <c r="D94" s="16">
        <v>6</v>
      </c>
      <c r="E94" s="17">
        <v>0.6</v>
      </c>
      <c r="F94" s="16">
        <v>7</v>
      </c>
      <c r="G94" s="17">
        <v>0.3</v>
      </c>
      <c r="H94" s="16">
        <v>0</v>
      </c>
      <c r="I94" s="17">
        <v>0</v>
      </c>
      <c r="J94" s="16">
        <f t="shared" si="54"/>
        <v>13</v>
      </c>
      <c r="K94" s="18">
        <f t="shared" si="54"/>
        <v>0.89999999999999991</v>
      </c>
      <c r="L94" s="7"/>
      <c r="M94" s="16">
        <f t="shared" si="55"/>
        <v>397</v>
      </c>
      <c r="N94" s="17">
        <f t="shared" si="55"/>
        <v>30.9</v>
      </c>
      <c r="O94" s="16">
        <f t="shared" si="55"/>
        <v>10</v>
      </c>
      <c r="P94" s="17">
        <f t="shared" si="55"/>
        <v>0.6</v>
      </c>
      <c r="Q94" s="16">
        <f t="shared" si="55"/>
        <v>16</v>
      </c>
      <c r="R94" s="17">
        <f t="shared" si="55"/>
        <v>1.5</v>
      </c>
      <c r="S94" s="16">
        <f t="shared" si="56"/>
        <v>423</v>
      </c>
      <c r="T94" s="18">
        <f t="shared" si="56"/>
        <v>33</v>
      </c>
    </row>
    <row r="95" spans="1:20" x14ac:dyDescent="0.3">
      <c r="A95" s="40"/>
      <c r="B95" s="42"/>
      <c r="C95" s="15" t="s">
        <v>21</v>
      </c>
      <c r="D95" s="16">
        <v>0</v>
      </c>
      <c r="E95" s="17">
        <v>0</v>
      </c>
      <c r="F95" s="16">
        <v>4</v>
      </c>
      <c r="G95" s="17">
        <v>0.2</v>
      </c>
      <c r="H95" s="16">
        <v>0</v>
      </c>
      <c r="I95" s="17">
        <v>0</v>
      </c>
      <c r="J95" s="16">
        <f t="shared" si="54"/>
        <v>4</v>
      </c>
      <c r="K95" s="18">
        <f t="shared" si="54"/>
        <v>0.2</v>
      </c>
      <c r="L95" s="7"/>
      <c r="M95" s="16">
        <f t="shared" si="55"/>
        <v>443</v>
      </c>
      <c r="N95" s="17">
        <f t="shared" si="55"/>
        <v>35</v>
      </c>
      <c r="O95" s="16">
        <f t="shared" si="55"/>
        <v>52</v>
      </c>
      <c r="P95" s="17">
        <f t="shared" si="55"/>
        <v>4.0999999999999996</v>
      </c>
      <c r="Q95" s="16">
        <f t="shared" si="55"/>
        <v>17</v>
      </c>
      <c r="R95" s="17">
        <f t="shared" si="55"/>
        <v>1.6</v>
      </c>
      <c r="S95" s="16">
        <f t="shared" si="56"/>
        <v>512</v>
      </c>
      <c r="T95" s="18">
        <f t="shared" si="56"/>
        <v>40.700000000000003</v>
      </c>
    </row>
    <row r="96" spans="1:20" x14ac:dyDescent="0.3">
      <c r="A96" s="40"/>
      <c r="B96" s="42" t="s">
        <v>3</v>
      </c>
      <c r="C96" s="15" t="s">
        <v>5</v>
      </c>
      <c r="D96" s="16">
        <v>8</v>
      </c>
      <c r="E96" s="17">
        <v>4</v>
      </c>
      <c r="F96" s="16">
        <v>0</v>
      </c>
      <c r="G96" s="17">
        <v>0</v>
      </c>
      <c r="H96" s="16">
        <v>1</v>
      </c>
      <c r="I96" s="17">
        <v>0.5</v>
      </c>
      <c r="J96" s="16">
        <f t="shared" si="54"/>
        <v>9</v>
      </c>
      <c r="K96" s="18">
        <f t="shared" si="54"/>
        <v>4.5</v>
      </c>
      <c r="L96" s="7"/>
      <c r="M96" s="16">
        <f t="shared" si="55"/>
        <v>99</v>
      </c>
      <c r="N96" s="17">
        <f t="shared" si="55"/>
        <v>50.3</v>
      </c>
      <c r="O96" s="16">
        <f t="shared" si="55"/>
        <v>0</v>
      </c>
      <c r="P96" s="17">
        <f t="shared" si="55"/>
        <v>0</v>
      </c>
      <c r="Q96" s="16">
        <f t="shared" si="55"/>
        <v>11</v>
      </c>
      <c r="R96" s="17">
        <f t="shared" si="55"/>
        <v>3.7</v>
      </c>
      <c r="S96" s="16">
        <f t="shared" si="56"/>
        <v>110</v>
      </c>
      <c r="T96" s="18">
        <f t="shared" si="56"/>
        <v>54</v>
      </c>
    </row>
    <row r="97" spans="1:20" x14ac:dyDescent="0.3">
      <c r="A97" s="40"/>
      <c r="B97" s="42"/>
      <c r="C97" s="15" t="s">
        <v>21</v>
      </c>
      <c r="D97" s="16">
        <v>0</v>
      </c>
      <c r="E97" s="17">
        <v>0</v>
      </c>
      <c r="F97" s="16">
        <v>1</v>
      </c>
      <c r="G97" s="17">
        <v>0.5</v>
      </c>
      <c r="H97" s="16">
        <v>0</v>
      </c>
      <c r="I97" s="17">
        <v>0</v>
      </c>
      <c r="J97" s="16">
        <f t="shared" si="54"/>
        <v>1</v>
      </c>
      <c r="K97" s="18">
        <f t="shared" si="54"/>
        <v>0.5</v>
      </c>
      <c r="L97" s="7"/>
      <c r="M97" s="16">
        <f t="shared" si="55"/>
        <v>127</v>
      </c>
      <c r="N97" s="17">
        <f t="shared" si="55"/>
        <v>69.2</v>
      </c>
      <c r="O97" s="16">
        <f t="shared" si="55"/>
        <v>21</v>
      </c>
      <c r="P97" s="17">
        <f t="shared" si="55"/>
        <v>10.5</v>
      </c>
      <c r="Q97" s="16">
        <f t="shared" si="55"/>
        <v>11</v>
      </c>
      <c r="R97" s="17">
        <f t="shared" si="55"/>
        <v>3.7</v>
      </c>
      <c r="S97" s="16">
        <f t="shared" si="56"/>
        <v>159</v>
      </c>
      <c r="T97" s="18">
        <f t="shared" si="56"/>
        <v>83.4</v>
      </c>
    </row>
    <row r="98" spans="1:20" x14ac:dyDescent="0.3">
      <c r="A98" s="40"/>
      <c r="B98" s="19"/>
      <c r="C98" s="20"/>
      <c r="D98" s="21"/>
      <c r="E98" s="22"/>
      <c r="F98" s="21"/>
      <c r="G98" s="22"/>
      <c r="H98" s="21"/>
      <c r="I98" s="22"/>
      <c r="J98" s="21"/>
      <c r="K98" s="23"/>
      <c r="L98" s="7"/>
      <c r="M98" s="21"/>
      <c r="N98" s="22"/>
      <c r="O98" s="21"/>
      <c r="P98" s="22"/>
      <c r="Q98" s="21"/>
      <c r="R98" s="22"/>
      <c r="S98" s="21"/>
      <c r="T98" s="23"/>
    </row>
    <row r="99" spans="1:20" x14ac:dyDescent="0.3">
      <c r="A99" s="40"/>
      <c r="B99" s="43" t="s">
        <v>22</v>
      </c>
      <c r="C99" s="44"/>
      <c r="D99" s="16">
        <f t="shared" ref="D99:K100" si="57">SUM(D92,D94,D96)</f>
        <v>45</v>
      </c>
      <c r="E99" s="17">
        <f t="shared" si="57"/>
        <v>4.8</v>
      </c>
      <c r="F99" s="16">
        <f t="shared" si="57"/>
        <v>99</v>
      </c>
      <c r="G99" s="17">
        <f t="shared" si="57"/>
        <v>0.89999999999999991</v>
      </c>
      <c r="H99" s="16">
        <f t="shared" si="57"/>
        <v>1</v>
      </c>
      <c r="I99" s="17">
        <f t="shared" si="57"/>
        <v>0.5</v>
      </c>
      <c r="J99" s="16">
        <f t="shared" si="57"/>
        <v>145</v>
      </c>
      <c r="K99" s="18">
        <f t="shared" si="57"/>
        <v>6.2</v>
      </c>
      <c r="L99" s="7"/>
      <c r="M99" s="16">
        <f t="shared" ref="M99:T100" si="58">SUM(M92,M94,M96)</f>
        <v>6731</v>
      </c>
      <c r="N99" s="17">
        <f t="shared" si="58"/>
        <v>118.8</v>
      </c>
      <c r="O99" s="16">
        <f t="shared" si="58"/>
        <v>518</v>
      </c>
      <c r="P99" s="17">
        <f t="shared" si="58"/>
        <v>3.5000000000000004</v>
      </c>
      <c r="Q99" s="16">
        <f t="shared" si="58"/>
        <v>114</v>
      </c>
      <c r="R99" s="17">
        <f t="shared" si="58"/>
        <v>5.7</v>
      </c>
      <c r="S99" s="16">
        <f t="shared" si="58"/>
        <v>7363</v>
      </c>
      <c r="T99" s="18">
        <f t="shared" si="58"/>
        <v>128</v>
      </c>
    </row>
    <row r="100" spans="1:20" x14ac:dyDescent="0.3">
      <c r="A100" s="40"/>
      <c r="B100" s="43" t="s">
        <v>23</v>
      </c>
      <c r="C100" s="44"/>
      <c r="D100" s="16">
        <f t="shared" si="57"/>
        <v>0</v>
      </c>
      <c r="E100" s="17">
        <f t="shared" si="57"/>
        <v>0</v>
      </c>
      <c r="F100" s="16">
        <f t="shared" si="57"/>
        <v>138</v>
      </c>
      <c r="G100" s="17">
        <f t="shared" si="57"/>
        <v>1.6</v>
      </c>
      <c r="H100" s="16">
        <f t="shared" si="57"/>
        <v>0</v>
      </c>
      <c r="I100" s="17">
        <f t="shared" si="57"/>
        <v>0</v>
      </c>
      <c r="J100" s="16">
        <f t="shared" si="57"/>
        <v>138</v>
      </c>
      <c r="K100" s="18">
        <f t="shared" si="57"/>
        <v>1.6</v>
      </c>
      <c r="L100" s="7"/>
      <c r="M100" s="16">
        <f t="shared" si="58"/>
        <v>7557</v>
      </c>
      <c r="N100" s="17">
        <f t="shared" si="58"/>
        <v>147.9</v>
      </c>
      <c r="O100" s="16">
        <f t="shared" si="58"/>
        <v>810</v>
      </c>
      <c r="P100" s="17">
        <f t="shared" si="58"/>
        <v>19.34</v>
      </c>
      <c r="Q100" s="16">
        <f t="shared" si="58"/>
        <v>119</v>
      </c>
      <c r="R100" s="17">
        <f t="shared" si="58"/>
        <v>5.8000000000000007</v>
      </c>
      <c r="S100" s="16">
        <f t="shared" si="58"/>
        <v>8486</v>
      </c>
      <c r="T100" s="18">
        <f t="shared" si="58"/>
        <v>173.04000000000002</v>
      </c>
    </row>
    <row r="101" spans="1:20" ht="15" thickBot="1" x14ac:dyDescent="0.35">
      <c r="A101" s="40"/>
      <c r="B101" s="45" t="s">
        <v>24</v>
      </c>
      <c r="C101" s="46"/>
      <c r="D101" s="24">
        <f t="shared" ref="D101:G101" si="59">SUM(D92:D97)</f>
        <v>45</v>
      </c>
      <c r="E101" s="25">
        <f t="shared" si="59"/>
        <v>4.8</v>
      </c>
      <c r="F101" s="24">
        <f t="shared" si="59"/>
        <v>237</v>
      </c>
      <c r="G101" s="25">
        <f t="shared" si="59"/>
        <v>2.5</v>
      </c>
      <c r="H101" s="24">
        <f t="shared" ref="H101:K101" si="60">SUM(H92:H97)</f>
        <v>1</v>
      </c>
      <c r="I101" s="25">
        <f t="shared" si="60"/>
        <v>0.5</v>
      </c>
      <c r="J101" s="24">
        <f t="shared" si="60"/>
        <v>283</v>
      </c>
      <c r="K101" s="26">
        <f t="shared" si="60"/>
        <v>7.8000000000000007</v>
      </c>
      <c r="L101" s="7"/>
      <c r="M101" s="24"/>
      <c r="N101" s="25"/>
      <c r="O101" s="24"/>
      <c r="P101" s="25"/>
      <c r="Q101" s="24"/>
      <c r="R101" s="25"/>
      <c r="S101" s="24"/>
      <c r="T101" s="26"/>
    </row>
    <row r="102" spans="1:20" ht="15" thickBot="1" x14ac:dyDescent="0.35">
      <c r="A102" s="7"/>
      <c r="B102" s="27"/>
      <c r="C102" s="28"/>
      <c r="D102" s="29"/>
      <c r="E102" s="30"/>
      <c r="F102" s="29"/>
      <c r="G102" s="30"/>
      <c r="H102" s="29"/>
      <c r="I102" s="30"/>
      <c r="J102" s="29"/>
      <c r="K102" s="31"/>
      <c r="L102" s="7"/>
      <c r="M102" s="29"/>
      <c r="N102" s="30"/>
      <c r="O102" s="29"/>
      <c r="P102" s="30"/>
      <c r="Q102" s="29"/>
      <c r="R102" s="30"/>
      <c r="S102" s="29"/>
      <c r="T102" s="31"/>
    </row>
    <row r="103" spans="1:20" x14ac:dyDescent="0.3">
      <c r="A103" s="40">
        <v>42979</v>
      </c>
      <c r="B103" s="41" t="s">
        <v>1</v>
      </c>
      <c r="C103" s="11" t="s">
        <v>5</v>
      </c>
      <c r="D103" s="12">
        <v>27</v>
      </c>
      <c r="E103" s="13">
        <v>0.2</v>
      </c>
      <c r="F103" s="12">
        <v>116</v>
      </c>
      <c r="G103" s="13">
        <v>0.7</v>
      </c>
      <c r="H103" s="12">
        <v>0</v>
      </c>
      <c r="I103" s="13">
        <v>0</v>
      </c>
      <c r="J103" s="12">
        <f t="shared" ref="J103:K108" si="61">SUM(D103,F103,H103)</f>
        <v>143</v>
      </c>
      <c r="K103" s="14">
        <f t="shared" si="61"/>
        <v>0.89999999999999991</v>
      </c>
      <c r="L103" s="7"/>
      <c r="M103" s="12">
        <f t="shared" ref="M103:R108" si="62">M92+D103</f>
        <v>6262</v>
      </c>
      <c r="N103" s="13">
        <f t="shared" si="62"/>
        <v>37.799999999999997</v>
      </c>
      <c r="O103" s="12">
        <f t="shared" si="62"/>
        <v>624</v>
      </c>
      <c r="P103" s="13">
        <f t="shared" si="62"/>
        <v>3.6000000000000005</v>
      </c>
      <c r="Q103" s="12">
        <f t="shared" si="62"/>
        <v>87</v>
      </c>
      <c r="R103" s="13">
        <f t="shared" si="62"/>
        <v>0.5</v>
      </c>
      <c r="S103" s="12">
        <f t="shared" ref="S103:T108" si="63">SUM(M103,O103,Q103)</f>
        <v>6973</v>
      </c>
      <c r="T103" s="14">
        <f t="shared" si="63"/>
        <v>41.9</v>
      </c>
    </row>
    <row r="104" spans="1:20" x14ac:dyDescent="0.3">
      <c r="A104" s="40"/>
      <c r="B104" s="42"/>
      <c r="C104" s="15" t="s">
        <v>21</v>
      </c>
      <c r="D104" s="16">
        <v>0</v>
      </c>
      <c r="E104" s="17">
        <v>0</v>
      </c>
      <c r="F104" s="16">
        <v>191</v>
      </c>
      <c r="G104" s="17">
        <v>1.1000000000000001</v>
      </c>
      <c r="H104" s="16">
        <v>0</v>
      </c>
      <c r="I104" s="17">
        <v>0</v>
      </c>
      <c r="J104" s="16">
        <f t="shared" si="61"/>
        <v>191</v>
      </c>
      <c r="K104" s="18">
        <f t="shared" si="61"/>
        <v>1.1000000000000001</v>
      </c>
      <c r="L104" s="7"/>
      <c r="M104" s="16">
        <f t="shared" si="62"/>
        <v>6987</v>
      </c>
      <c r="N104" s="17">
        <f t="shared" si="62"/>
        <v>43.7</v>
      </c>
      <c r="O104" s="16">
        <f t="shared" si="62"/>
        <v>928</v>
      </c>
      <c r="P104" s="17">
        <f t="shared" si="62"/>
        <v>5.84</v>
      </c>
      <c r="Q104" s="16">
        <f t="shared" si="62"/>
        <v>91</v>
      </c>
      <c r="R104" s="17">
        <f t="shared" si="62"/>
        <v>0.5</v>
      </c>
      <c r="S104" s="16">
        <f t="shared" si="63"/>
        <v>8006</v>
      </c>
      <c r="T104" s="18">
        <f t="shared" si="63"/>
        <v>50.040000000000006</v>
      </c>
    </row>
    <row r="105" spans="1:20" x14ac:dyDescent="0.3">
      <c r="A105" s="40"/>
      <c r="B105" s="42" t="s">
        <v>2</v>
      </c>
      <c r="C105" s="15" t="s">
        <v>5</v>
      </c>
      <c r="D105" s="16">
        <v>3</v>
      </c>
      <c r="E105" s="17">
        <v>0.2</v>
      </c>
      <c r="F105" s="16">
        <v>4</v>
      </c>
      <c r="G105" s="17">
        <v>0.2</v>
      </c>
      <c r="H105" s="16">
        <v>0</v>
      </c>
      <c r="I105" s="17">
        <v>0</v>
      </c>
      <c r="J105" s="16">
        <f t="shared" si="61"/>
        <v>7</v>
      </c>
      <c r="K105" s="18">
        <f t="shared" si="61"/>
        <v>0.4</v>
      </c>
      <c r="L105" s="7"/>
      <c r="M105" s="16">
        <f t="shared" si="62"/>
        <v>400</v>
      </c>
      <c r="N105" s="17">
        <f t="shared" si="62"/>
        <v>31.099999999999998</v>
      </c>
      <c r="O105" s="16">
        <f t="shared" si="62"/>
        <v>14</v>
      </c>
      <c r="P105" s="17">
        <f t="shared" si="62"/>
        <v>0.8</v>
      </c>
      <c r="Q105" s="16">
        <f t="shared" si="62"/>
        <v>16</v>
      </c>
      <c r="R105" s="17">
        <f t="shared" si="62"/>
        <v>1.5</v>
      </c>
      <c r="S105" s="16">
        <f t="shared" si="63"/>
        <v>430</v>
      </c>
      <c r="T105" s="18">
        <f t="shared" si="63"/>
        <v>33.4</v>
      </c>
    </row>
    <row r="106" spans="1:20" x14ac:dyDescent="0.3">
      <c r="A106" s="40"/>
      <c r="B106" s="42"/>
      <c r="C106" s="15" t="s">
        <v>21</v>
      </c>
      <c r="D106" s="16">
        <v>0</v>
      </c>
      <c r="E106" s="17">
        <v>0</v>
      </c>
      <c r="F106" s="16">
        <v>8</v>
      </c>
      <c r="G106" s="17">
        <v>0.4</v>
      </c>
      <c r="H106" s="16">
        <v>0</v>
      </c>
      <c r="I106" s="17">
        <v>0</v>
      </c>
      <c r="J106" s="16">
        <f t="shared" si="61"/>
        <v>8</v>
      </c>
      <c r="K106" s="18">
        <f t="shared" si="61"/>
        <v>0.4</v>
      </c>
      <c r="L106" s="7"/>
      <c r="M106" s="16">
        <f t="shared" si="62"/>
        <v>443</v>
      </c>
      <c r="N106" s="17">
        <f t="shared" si="62"/>
        <v>35</v>
      </c>
      <c r="O106" s="16">
        <f t="shared" si="62"/>
        <v>60</v>
      </c>
      <c r="P106" s="17">
        <f t="shared" si="62"/>
        <v>4.5</v>
      </c>
      <c r="Q106" s="16">
        <f t="shared" si="62"/>
        <v>17</v>
      </c>
      <c r="R106" s="17">
        <f t="shared" si="62"/>
        <v>1.6</v>
      </c>
      <c r="S106" s="16">
        <f t="shared" si="63"/>
        <v>520</v>
      </c>
      <c r="T106" s="18">
        <f t="shared" si="63"/>
        <v>41.1</v>
      </c>
    </row>
    <row r="107" spans="1:20" x14ac:dyDescent="0.3">
      <c r="A107" s="40"/>
      <c r="B107" s="42" t="s">
        <v>3</v>
      </c>
      <c r="C107" s="15" t="s">
        <v>5</v>
      </c>
      <c r="D107" s="16">
        <v>3</v>
      </c>
      <c r="E107" s="17">
        <v>1.2</v>
      </c>
      <c r="F107" s="16">
        <v>0</v>
      </c>
      <c r="G107" s="17">
        <v>0</v>
      </c>
      <c r="H107" s="16">
        <v>0</v>
      </c>
      <c r="I107" s="17">
        <v>0</v>
      </c>
      <c r="J107" s="16">
        <f t="shared" si="61"/>
        <v>3</v>
      </c>
      <c r="K107" s="18">
        <f t="shared" si="61"/>
        <v>1.2</v>
      </c>
      <c r="L107" s="7"/>
      <c r="M107" s="16">
        <f t="shared" si="62"/>
        <v>102</v>
      </c>
      <c r="N107" s="17">
        <f t="shared" si="62"/>
        <v>51.5</v>
      </c>
      <c r="O107" s="16">
        <f t="shared" si="62"/>
        <v>0</v>
      </c>
      <c r="P107" s="17">
        <f t="shared" si="62"/>
        <v>0</v>
      </c>
      <c r="Q107" s="16">
        <f t="shared" si="62"/>
        <v>11</v>
      </c>
      <c r="R107" s="17">
        <f t="shared" si="62"/>
        <v>3.7</v>
      </c>
      <c r="S107" s="16">
        <f t="shared" si="63"/>
        <v>113</v>
      </c>
      <c r="T107" s="18">
        <f t="shared" si="63"/>
        <v>55.2</v>
      </c>
    </row>
    <row r="108" spans="1:20" x14ac:dyDescent="0.3">
      <c r="A108" s="40"/>
      <c r="B108" s="42"/>
      <c r="C108" s="15" t="s">
        <v>21</v>
      </c>
      <c r="D108" s="16">
        <v>0</v>
      </c>
      <c r="E108" s="17">
        <v>0</v>
      </c>
      <c r="F108" s="16">
        <v>3</v>
      </c>
      <c r="G108" s="17">
        <v>1.5</v>
      </c>
      <c r="H108" s="16">
        <v>0</v>
      </c>
      <c r="I108" s="17">
        <v>0</v>
      </c>
      <c r="J108" s="16">
        <f t="shared" si="61"/>
        <v>3</v>
      </c>
      <c r="K108" s="18">
        <f t="shared" si="61"/>
        <v>1.5</v>
      </c>
      <c r="L108" s="7"/>
      <c r="M108" s="16">
        <f t="shared" si="62"/>
        <v>127</v>
      </c>
      <c r="N108" s="17">
        <f t="shared" si="62"/>
        <v>69.2</v>
      </c>
      <c r="O108" s="16">
        <f t="shared" si="62"/>
        <v>24</v>
      </c>
      <c r="P108" s="17">
        <f t="shared" si="62"/>
        <v>12</v>
      </c>
      <c r="Q108" s="16">
        <f t="shared" si="62"/>
        <v>11</v>
      </c>
      <c r="R108" s="17">
        <f t="shared" si="62"/>
        <v>3.7</v>
      </c>
      <c r="S108" s="16">
        <f t="shared" si="63"/>
        <v>162</v>
      </c>
      <c r="T108" s="18">
        <f t="shared" si="63"/>
        <v>84.9</v>
      </c>
    </row>
    <row r="109" spans="1:20" x14ac:dyDescent="0.3">
      <c r="A109" s="40"/>
      <c r="B109" s="19"/>
      <c r="C109" s="20"/>
      <c r="D109" s="21"/>
      <c r="E109" s="22"/>
      <c r="F109" s="21"/>
      <c r="G109" s="22"/>
      <c r="H109" s="21"/>
      <c r="I109" s="22"/>
      <c r="J109" s="21"/>
      <c r="K109" s="23"/>
      <c r="L109" s="7"/>
      <c r="M109" s="21"/>
      <c r="N109" s="22"/>
      <c r="O109" s="21"/>
      <c r="P109" s="22"/>
      <c r="Q109" s="21"/>
      <c r="R109" s="22"/>
      <c r="S109" s="21"/>
      <c r="T109" s="23"/>
    </row>
    <row r="110" spans="1:20" x14ac:dyDescent="0.3">
      <c r="A110" s="40"/>
      <c r="B110" s="43" t="s">
        <v>22</v>
      </c>
      <c r="C110" s="44"/>
      <c r="D110" s="16">
        <f t="shared" ref="D110:K111" si="64">SUM(D103,D105,D107)</f>
        <v>33</v>
      </c>
      <c r="E110" s="17">
        <f t="shared" si="64"/>
        <v>1.6</v>
      </c>
      <c r="F110" s="16">
        <f t="shared" si="64"/>
        <v>120</v>
      </c>
      <c r="G110" s="17">
        <f t="shared" si="64"/>
        <v>0.89999999999999991</v>
      </c>
      <c r="H110" s="16">
        <f t="shared" si="64"/>
        <v>0</v>
      </c>
      <c r="I110" s="17">
        <f t="shared" si="64"/>
        <v>0</v>
      </c>
      <c r="J110" s="16">
        <f t="shared" si="64"/>
        <v>153</v>
      </c>
      <c r="K110" s="18">
        <f t="shared" si="64"/>
        <v>2.5</v>
      </c>
      <c r="L110" s="7"/>
      <c r="M110" s="16">
        <f t="shared" ref="M110:T111" si="65">SUM(M103,M105,M107)</f>
        <v>6764</v>
      </c>
      <c r="N110" s="17">
        <f t="shared" si="65"/>
        <v>120.39999999999999</v>
      </c>
      <c r="O110" s="16">
        <f t="shared" si="65"/>
        <v>638</v>
      </c>
      <c r="P110" s="17">
        <f t="shared" si="65"/>
        <v>4.4000000000000004</v>
      </c>
      <c r="Q110" s="16">
        <f t="shared" si="65"/>
        <v>114</v>
      </c>
      <c r="R110" s="17">
        <f t="shared" si="65"/>
        <v>5.7</v>
      </c>
      <c r="S110" s="16">
        <f t="shared" si="65"/>
        <v>7516</v>
      </c>
      <c r="T110" s="18">
        <f t="shared" si="65"/>
        <v>130.5</v>
      </c>
    </row>
    <row r="111" spans="1:20" x14ac:dyDescent="0.3">
      <c r="A111" s="40"/>
      <c r="B111" s="43" t="s">
        <v>23</v>
      </c>
      <c r="C111" s="44"/>
      <c r="D111" s="16">
        <f t="shared" si="64"/>
        <v>0</v>
      </c>
      <c r="E111" s="17">
        <f t="shared" si="64"/>
        <v>0</v>
      </c>
      <c r="F111" s="16">
        <f t="shared" si="64"/>
        <v>202</v>
      </c>
      <c r="G111" s="17">
        <f t="shared" si="64"/>
        <v>3</v>
      </c>
      <c r="H111" s="16">
        <f t="shared" si="64"/>
        <v>0</v>
      </c>
      <c r="I111" s="17">
        <f t="shared" si="64"/>
        <v>0</v>
      </c>
      <c r="J111" s="16">
        <f t="shared" si="64"/>
        <v>202</v>
      </c>
      <c r="K111" s="18">
        <f t="shared" si="64"/>
        <v>3</v>
      </c>
      <c r="L111" s="7"/>
      <c r="M111" s="16">
        <f t="shared" si="65"/>
        <v>7557</v>
      </c>
      <c r="N111" s="17">
        <f t="shared" si="65"/>
        <v>147.9</v>
      </c>
      <c r="O111" s="16">
        <f t="shared" si="65"/>
        <v>1012</v>
      </c>
      <c r="P111" s="17">
        <f t="shared" si="65"/>
        <v>22.34</v>
      </c>
      <c r="Q111" s="16">
        <f t="shared" si="65"/>
        <v>119</v>
      </c>
      <c r="R111" s="17">
        <f t="shared" si="65"/>
        <v>5.8000000000000007</v>
      </c>
      <c r="S111" s="16">
        <f t="shared" si="65"/>
        <v>8688</v>
      </c>
      <c r="T111" s="18">
        <f t="shared" si="65"/>
        <v>176.04000000000002</v>
      </c>
    </row>
    <row r="112" spans="1:20" ht="15" thickBot="1" x14ac:dyDescent="0.35">
      <c r="A112" s="40"/>
      <c r="B112" s="45" t="s">
        <v>24</v>
      </c>
      <c r="C112" s="46"/>
      <c r="D112" s="24">
        <f t="shared" ref="D112:G112" si="66">SUM(D103:D108)</f>
        <v>33</v>
      </c>
      <c r="E112" s="25">
        <f t="shared" si="66"/>
        <v>1.6</v>
      </c>
      <c r="F112" s="24">
        <f t="shared" si="66"/>
        <v>322</v>
      </c>
      <c r="G112" s="25">
        <f t="shared" si="66"/>
        <v>3.9</v>
      </c>
      <c r="H112" s="24">
        <f t="shared" ref="H112:K112" si="67">SUM(H103:H108)</f>
        <v>0</v>
      </c>
      <c r="I112" s="25">
        <f t="shared" si="67"/>
        <v>0</v>
      </c>
      <c r="J112" s="24">
        <f t="shared" si="67"/>
        <v>355</v>
      </c>
      <c r="K112" s="26">
        <f t="shared" si="67"/>
        <v>5.5</v>
      </c>
      <c r="L112" s="7"/>
      <c r="M112" s="24"/>
      <c r="N112" s="25"/>
      <c r="O112" s="24"/>
      <c r="P112" s="25"/>
      <c r="Q112" s="24"/>
      <c r="R112" s="25"/>
      <c r="S112" s="24"/>
      <c r="T112" s="26"/>
    </row>
    <row r="113" spans="1:20" ht="15" thickBot="1" x14ac:dyDescent="0.35">
      <c r="A113" s="7"/>
      <c r="B113" s="27"/>
      <c r="C113" s="28"/>
      <c r="D113" s="29"/>
      <c r="E113" s="30"/>
      <c r="F113" s="29"/>
      <c r="G113" s="30"/>
      <c r="H113" s="29"/>
      <c r="I113" s="30"/>
      <c r="J113" s="29"/>
      <c r="K113" s="31"/>
      <c r="L113" s="7"/>
      <c r="M113" s="29"/>
      <c r="N113" s="30"/>
      <c r="O113" s="29"/>
      <c r="P113" s="30"/>
      <c r="Q113" s="29"/>
      <c r="R113" s="30"/>
      <c r="S113" s="29"/>
      <c r="T113" s="31"/>
    </row>
    <row r="114" spans="1:20" x14ac:dyDescent="0.3">
      <c r="A114" s="40">
        <v>43009</v>
      </c>
      <c r="B114" s="41" t="s">
        <v>1</v>
      </c>
      <c r="C114" s="11" t="s">
        <v>5</v>
      </c>
      <c r="D114" s="12">
        <v>31</v>
      </c>
      <c r="E114" s="13">
        <v>0.3</v>
      </c>
      <c r="F114" s="12">
        <v>90</v>
      </c>
      <c r="G114" s="13">
        <v>0.6</v>
      </c>
      <c r="H114" s="12">
        <v>0</v>
      </c>
      <c r="I114" s="13">
        <v>0</v>
      </c>
      <c r="J114" s="12">
        <f t="shared" ref="J114:K119" si="68">SUM(D114,F114,H114)</f>
        <v>121</v>
      </c>
      <c r="K114" s="14">
        <f t="shared" si="68"/>
        <v>0.89999999999999991</v>
      </c>
      <c r="L114" s="7"/>
      <c r="M114" s="12">
        <f t="shared" ref="M114:R119" si="69">M103+D114</f>
        <v>6293</v>
      </c>
      <c r="N114" s="13">
        <f t="shared" si="69"/>
        <v>38.099999999999994</v>
      </c>
      <c r="O114" s="12">
        <f t="shared" si="69"/>
        <v>714</v>
      </c>
      <c r="P114" s="13">
        <f t="shared" si="69"/>
        <v>4.2</v>
      </c>
      <c r="Q114" s="12">
        <f t="shared" si="69"/>
        <v>87</v>
      </c>
      <c r="R114" s="13">
        <f t="shared" si="69"/>
        <v>0.5</v>
      </c>
      <c r="S114" s="12">
        <f t="shared" ref="S114:T119" si="70">SUM(M114,O114,Q114)</f>
        <v>7094</v>
      </c>
      <c r="T114" s="14">
        <f t="shared" si="70"/>
        <v>42.8</v>
      </c>
    </row>
    <row r="115" spans="1:20" x14ac:dyDescent="0.3">
      <c r="A115" s="40"/>
      <c r="B115" s="42"/>
      <c r="C115" s="15" t="s">
        <v>21</v>
      </c>
      <c r="D115" s="16">
        <v>0</v>
      </c>
      <c r="E115" s="17">
        <v>0</v>
      </c>
      <c r="F115" s="16">
        <v>155</v>
      </c>
      <c r="G115" s="17">
        <v>1</v>
      </c>
      <c r="H115" s="16">
        <v>0</v>
      </c>
      <c r="I115" s="17">
        <v>0</v>
      </c>
      <c r="J115" s="16">
        <f t="shared" si="68"/>
        <v>155</v>
      </c>
      <c r="K115" s="18">
        <f t="shared" si="68"/>
        <v>1</v>
      </c>
      <c r="L115" s="7"/>
      <c r="M115" s="16">
        <f t="shared" si="69"/>
        <v>6987</v>
      </c>
      <c r="N115" s="17">
        <f t="shared" si="69"/>
        <v>43.7</v>
      </c>
      <c r="O115" s="16">
        <f t="shared" si="69"/>
        <v>1083</v>
      </c>
      <c r="P115" s="17">
        <f t="shared" si="69"/>
        <v>6.84</v>
      </c>
      <c r="Q115" s="16">
        <f t="shared" si="69"/>
        <v>91</v>
      </c>
      <c r="R115" s="17">
        <f t="shared" si="69"/>
        <v>0.5</v>
      </c>
      <c r="S115" s="16">
        <f t="shared" si="70"/>
        <v>8161</v>
      </c>
      <c r="T115" s="18">
        <f t="shared" si="70"/>
        <v>51.040000000000006</v>
      </c>
    </row>
    <row r="116" spans="1:20" x14ac:dyDescent="0.3">
      <c r="A116" s="40"/>
      <c r="B116" s="42" t="s">
        <v>2</v>
      </c>
      <c r="C116" s="15" t="s">
        <v>5</v>
      </c>
      <c r="D116" s="16">
        <v>1</v>
      </c>
      <c r="E116" s="17">
        <v>0.1</v>
      </c>
      <c r="F116" s="16">
        <v>3</v>
      </c>
      <c r="G116" s="17">
        <v>0.2</v>
      </c>
      <c r="H116" s="16">
        <v>0</v>
      </c>
      <c r="I116" s="17">
        <v>0</v>
      </c>
      <c r="J116" s="16">
        <f t="shared" si="68"/>
        <v>4</v>
      </c>
      <c r="K116" s="18">
        <f t="shared" si="68"/>
        <v>0.30000000000000004</v>
      </c>
      <c r="L116" s="7"/>
      <c r="M116" s="16">
        <f t="shared" si="69"/>
        <v>401</v>
      </c>
      <c r="N116" s="17">
        <f t="shared" si="69"/>
        <v>31.2</v>
      </c>
      <c r="O116" s="16">
        <f t="shared" si="69"/>
        <v>17</v>
      </c>
      <c r="P116" s="17">
        <f t="shared" si="69"/>
        <v>1</v>
      </c>
      <c r="Q116" s="16">
        <f t="shared" si="69"/>
        <v>16</v>
      </c>
      <c r="R116" s="17">
        <f t="shared" si="69"/>
        <v>1.5</v>
      </c>
      <c r="S116" s="16">
        <f t="shared" si="70"/>
        <v>434</v>
      </c>
      <c r="T116" s="18">
        <f t="shared" si="70"/>
        <v>33.700000000000003</v>
      </c>
    </row>
    <row r="117" spans="1:20" x14ac:dyDescent="0.3">
      <c r="A117" s="40"/>
      <c r="B117" s="42"/>
      <c r="C117" s="15" t="s">
        <v>21</v>
      </c>
      <c r="D117" s="16">
        <v>0</v>
      </c>
      <c r="E117" s="17">
        <v>0</v>
      </c>
      <c r="F117" s="16">
        <v>7</v>
      </c>
      <c r="G117" s="17">
        <v>0.7</v>
      </c>
      <c r="H117" s="16">
        <v>0</v>
      </c>
      <c r="I117" s="17">
        <v>0</v>
      </c>
      <c r="J117" s="16">
        <f t="shared" si="68"/>
        <v>7</v>
      </c>
      <c r="K117" s="18">
        <f t="shared" si="68"/>
        <v>0.7</v>
      </c>
      <c r="L117" s="7"/>
      <c r="M117" s="16">
        <f t="shared" si="69"/>
        <v>443</v>
      </c>
      <c r="N117" s="17">
        <f t="shared" si="69"/>
        <v>35</v>
      </c>
      <c r="O117" s="16">
        <f t="shared" si="69"/>
        <v>67</v>
      </c>
      <c r="P117" s="17">
        <f t="shared" si="69"/>
        <v>5.2</v>
      </c>
      <c r="Q117" s="16">
        <f t="shared" si="69"/>
        <v>17</v>
      </c>
      <c r="R117" s="17">
        <f t="shared" si="69"/>
        <v>1.6</v>
      </c>
      <c r="S117" s="16">
        <f t="shared" si="70"/>
        <v>527</v>
      </c>
      <c r="T117" s="18">
        <f t="shared" si="70"/>
        <v>41.800000000000004</v>
      </c>
    </row>
    <row r="118" spans="1:20" x14ac:dyDescent="0.3">
      <c r="A118" s="40"/>
      <c r="B118" s="42" t="s">
        <v>3</v>
      </c>
      <c r="C118" s="15" t="s">
        <v>5</v>
      </c>
      <c r="D118" s="16">
        <v>2</v>
      </c>
      <c r="E118" s="17">
        <v>2.2999999999999998</v>
      </c>
      <c r="F118" s="16">
        <v>0</v>
      </c>
      <c r="G118" s="17">
        <v>0</v>
      </c>
      <c r="H118" s="16">
        <v>0</v>
      </c>
      <c r="I118" s="17">
        <v>0</v>
      </c>
      <c r="J118" s="16">
        <f t="shared" si="68"/>
        <v>2</v>
      </c>
      <c r="K118" s="18">
        <f t="shared" si="68"/>
        <v>2.2999999999999998</v>
      </c>
      <c r="L118" s="7"/>
      <c r="M118" s="16">
        <f t="shared" si="69"/>
        <v>104</v>
      </c>
      <c r="N118" s="17">
        <f t="shared" si="69"/>
        <v>53.8</v>
      </c>
      <c r="O118" s="16">
        <f t="shared" si="69"/>
        <v>0</v>
      </c>
      <c r="P118" s="17">
        <f t="shared" si="69"/>
        <v>0</v>
      </c>
      <c r="Q118" s="16">
        <f t="shared" si="69"/>
        <v>11</v>
      </c>
      <c r="R118" s="17">
        <f t="shared" si="69"/>
        <v>3.7</v>
      </c>
      <c r="S118" s="16">
        <f t="shared" si="70"/>
        <v>115</v>
      </c>
      <c r="T118" s="18">
        <f t="shared" si="70"/>
        <v>57.5</v>
      </c>
    </row>
    <row r="119" spans="1:20" x14ac:dyDescent="0.3">
      <c r="A119" s="40"/>
      <c r="B119" s="42"/>
      <c r="C119" s="15" t="s">
        <v>21</v>
      </c>
      <c r="D119" s="16">
        <v>0</v>
      </c>
      <c r="E119" s="17">
        <v>0</v>
      </c>
      <c r="F119" s="16">
        <v>2</v>
      </c>
      <c r="G119" s="17">
        <v>1</v>
      </c>
      <c r="H119" s="16">
        <v>0</v>
      </c>
      <c r="I119" s="17">
        <v>0</v>
      </c>
      <c r="J119" s="16">
        <f t="shared" si="68"/>
        <v>2</v>
      </c>
      <c r="K119" s="18">
        <f t="shared" si="68"/>
        <v>1</v>
      </c>
      <c r="L119" s="7"/>
      <c r="M119" s="16">
        <f t="shared" si="69"/>
        <v>127</v>
      </c>
      <c r="N119" s="17">
        <f t="shared" si="69"/>
        <v>69.2</v>
      </c>
      <c r="O119" s="16">
        <f t="shared" si="69"/>
        <v>26</v>
      </c>
      <c r="P119" s="17">
        <f t="shared" si="69"/>
        <v>13</v>
      </c>
      <c r="Q119" s="16">
        <f t="shared" si="69"/>
        <v>11</v>
      </c>
      <c r="R119" s="17">
        <f t="shared" si="69"/>
        <v>3.7</v>
      </c>
      <c r="S119" s="16">
        <f t="shared" si="70"/>
        <v>164</v>
      </c>
      <c r="T119" s="18">
        <f t="shared" si="70"/>
        <v>85.9</v>
      </c>
    </row>
    <row r="120" spans="1:20" x14ac:dyDescent="0.3">
      <c r="A120" s="40"/>
      <c r="B120" s="19"/>
      <c r="C120" s="20"/>
      <c r="D120" s="21"/>
      <c r="E120" s="22"/>
      <c r="F120" s="21"/>
      <c r="G120" s="22"/>
      <c r="H120" s="21"/>
      <c r="I120" s="22"/>
      <c r="J120" s="21"/>
      <c r="K120" s="23"/>
      <c r="L120" s="7"/>
      <c r="M120" s="21"/>
      <c r="N120" s="22"/>
      <c r="O120" s="21"/>
      <c r="P120" s="22"/>
      <c r="Q120" s="21"/>
      <c r="R120" s="22"/>
      <c r="S120" s="21"/>
      <c r="T120" s="23"/>
    </row>
    <row r="121" spans="1:20" x14ac:dyDescent="0.3">
      <c r="A121" s="40"/>
      <c r="B121" s="43" t="s">
        <v>22</v>
      </c>
      <c r="C121" s="44"/>
      <c r="D121" s="16">
        <f t="shared" ref="D121:K122" si="71">SUM(D114,D116,D118)</f>
        <v>34</v>
      </c>
      <c r="E121" s="17">
        <f t="shared" si="71"/>
        <v>2.6999999999999997</v>
      </c>
      <c r="F121" s="16">
        <f t="shared" si="71"/>
        <v>93</v>
      </c>
      <c r="G121" s="17">
        <f t="shared" si="71"/>
        <v>0.8</v>
      </c>
      <c r="H121" s="16">
        <f t="shared" si="71"/>
        <v>0</v>
      </c>
      <c r="I121" s="17">
        <f t="shared" si="71"/>
        <v>0</v>
      </c>
      <c r="J121" s="16">
        <f t="shared" si="71"/>
        <v>127</v>
      </c>
      <c r="K121" s="18">
        <f t="shared" si="71"/>
        <v>3.5</v>
      </c>
      <c r="L121" s="7"/>
      <c r="M121" s="16">
        <f t="shared" ref="M121:T122" si="72">SUM(M114,M116,M118)</f>
        <v>6798</v>
      </c>
      <c r="N121" s="17">
        <f t="shared" si="72"/>
        <v>123.1</v>
      </c>
      <c r="O121" s="16">
        <f t="shared" si="72"/>
        <v>731</v>
      </c>
      <c r="P121" s="17">
        <f t="shared" si="72"/>
        <v>5.2</v>
      </c>
      <c r="Q121" s="16">
        <f t="shared" si="72"/>
        <v>114</v>
      </c>
      <c r="R121" s="17">
        <f t="shared" si="72"/>
        <v>5.7</v>
      </c>
      <c r="S121" s="16">
        <f t="shared" si="72"/>
        <v>7643</v>
      </c>
      <c r="T121" s="18">
        <f t="shared" si="72"/>
        <v>134</v>
      </c>
    </row>
    <row r="122" spans="1:20" x14ac:dyDescent="0.3">
      <c r="A122" s="40"/>
      <c r="B122" s="43" t="s">
        <v>23</v>
      </c>
      <c r="C122" s="44"/>
      <c r="D122" s="16">
        <f t="shared" si="71"/>
        <v>0</v>
      </c>
      <c r="E122" s="17">
        <f t="shared" si="71"/>
        <v>0</v>
      </c>
      <c r="F122" s="16">
        <f t="shared" si="71"/>
        <v>164</v>
      </c>
      <c r="G122" s="17">
        <f t="shared" si="71"/>
        <v>2.7</v>
      </c>
      <c r="H122" s="16">
        <f t="shared" si="71"/>
        <v>0</v>
      </c>
      <c r="I122" s="17">
        <f t="shared" si="71"/>
        <v>0</v>
      </c>
      <c r="J122" s="16">
        <f t="shared" si="71"/>
        <v>164</v>
      </c>
      <c r="K122" s="18">
        <f t="shared" si="71"/>
        <v>2.7</v>
      </c>
      <c r="L122" s="7"/>
      <c r="M122" s="16">
        <f t="shared" si="72"/>
        <v>7557</v>
      </c>
      <c r="N122" s="17">
        <f t="shared" si="72"/>
        <v>147.9</v>
      </c>
      <c r="O122" s="16">
        <f t="shared" si="72"/>
        <v>1176</v>
      </c>
      <c r="P122" s="17">
        <f t="shared" si="72"/>
        <v>25.04</v>
      </c>
      <c r="Q122" s="16">
        <f t="shared" si="72"/>
        <v>119</v>
      </c>
      <c r="R122" s="17">
        <f t="shared" si="72"/>
        <v>5.8000000000000007</v>
      </c>
      <c r="S122" s="16">
        <f t="shared" si="72"/>
        <v>8852</v>
      </c>
      <c r="T122" s="18">
        <f t="shared" si="72"/>
        <v>178.74</v>
      </c>
    </row>
    <row r="123" spans="1:20" ht="15" thickBot="1" x14ac:dyDescent="0.35">
      <c r="A123" s="40"/>
      <c r="B123" s="45" t="s">
        <v>24</v>
      </c>
      <c r="C123" s="46"/>
      <c r="D123" s="24">
        <f t="shared" ref="D123:G123" si="73">SUM(D114:D119)</f>
        <v>34</v>
      </c>
      <c r="E123" s="25">
        <f t="shared" si="73"/>
        <v>2.6999999999999997</v>
      </c>
      <c r="F123" s="24">
        <f t="shared" si="73"/>
        <v>257</v>
      </c>
      <c r="G123" s="25">
        <f t="shared" si="73"/>
        <v>3.5</v>
      </c>
      <c r="H123" s="24">
        <f t="shared" ref="H123:K123" si="74">SUM(H114:H119)</f>
        <v>0</v>
      </c>
      <c r="I123" s="25">
        <f t="shared" si="74"/>
        <v>0</v>
      </c>
      <c r="J123" s="24">
        <f t="shared" si="74"/>
        <v>291</v>
      </c>
      <c r="K123" s="26">
        <f t="shared" si="74"/>
        <v>6.2</v>
      </c>
      <c r="L123" s="7"/>
      <c r="M123" s="24"/>
      <c r="N123" s="25"/>
      <c r="O123" s="24"/>
      <c r="P123" s="25"/>
      <c r="Q123" s="24"/>
      <c r="R123" s="25"/>
      <c r="S123" s="24"/>
      <c r="T123" s="26"/>
    </row>
    <row r="124" spans="1:20" ht="15" thickBot="1" x14ac:dyDescent="0.35">
      <c r="A124" s="7"/>
      <c r="B124" s="27"/>
      <c r="C124" s="28"/>
      <c r="D124" s="29"/>
      <c r="E124" s="30"/>
      <c r="F124" s="29"/>
      <c r="G124" s="30"/>
      <c r="H124" s="29"/>
      <c r="I124" s="30"/>
      <c r="J124" s="29"/>
      <c r="K124" s="31"/>
      <c r="L124" s="7"/>
      <c r="M124" s="29"/>
      <c r="N124" s="30"/>
      <c r="O124" s="29"/>
      <c r="P124" s="30"/>
      <c r="Q124" s="29"/>
      <c r="R124" s="30"/>
      <c r="S124" s="29"/>
      <c r="T124" s="31"/>
    </row>
    <row r="125" spans="1:20" x14ac:dyDescent="0.3">
      <c r="A125" s="40">
        <v>43040</v>
      </c>
      <c r="B125" s="41" t="s">
        <v>1</v>
      </c>
      <c r="C125" s="11" t="s">
        <v>5</v>
      </c>
      <c r="D125" s="12">
        <v>23</v>
      </c>
      <c r="E125" s="13">
        <v>0.3</v>
      </c>
      <c r="F125" s="12">
        <v>96</v>
      </c>
      <c r="G125" s="13">
        <v>0.6</v>
      </c>
      <c r="H125" s="12">
        <v>0</v>
      </c>
      <c r="I125" s="13">
        <v>0</v>
      </c>
      <c r="J125" s="12">
        <f t="shared" ref="J125:K130" si="75">SUM(D125,F125,H125)</f>
        <v>119</v>
      </c>
      <c r="K125" s="14">
        <f t="shared" si="75"/>
        <v>0.89999999999999991</v>
      </c>
      <c r="L125" s="7"/>
      <c r="M125" s="12">
        <f t="shared" ref="M125:R130" si="76">M114+D125</f>
        <v>6316</v>
      </c>
      <c r="N125" s="13">
        <f t="shared" si="76"/>
        <v>38.399999999999991</v>
      </c>
      <c r="O125" s="12">
        <f t="shared" si="76"/>
        <v>810</v>
      </c>
      <c r="P125" s="13">
        <f t="shared" si="76"/>
        <v>4.8</v>
      </c>
      <c r="Q125" s="12">
        <f t="shared" si="76"/>
        <v>87</v>
      </c>
      <c r="R125" s="13">
        <f t="shared" si="76"/>
        <v>0.5</v>
      </c>
      <c r="S125" s="12">
        <f t="shared" ref="S125:T130" si="77">SUM(M125,O125,Q125)</f>
        <v>7213</v>
      </c>
      <c r="T125" s="14">
        <f t="shared" si="77"/>
        <v>43.699999999999989</v>
      </c>
    </row>
    <row r="126" spans="1:20" x14ac:dyDescent="0.3">
      <c r="A126" s="40"/>
      <c r="B126" s="42"/>
      <c r="C126" s="15" t="s">
        <v>21</v>
      </c>
      <c r="D126" s="16">
        <v>0</v>
      </c>
      <c r="E126" s="17">
        <v>0</v>
      </c>
      <c r="F126" s="16">
        <v>124</v>
      </c>
      <c r="G126" s="17">
        <v>0.8</v>
      </c>
      <c r="H126" s="16">
        <v>0</v>
      </c>
      <c r="I126" s="17">
        <v>0</v>
      </c>
      <c r="J126" s="16">
        <f t="shared" si="75"/>
        <v>124</v>
      </c>
      <c r="K126" s="18">
        <f t="shared" si="75"/>
        <v>0.8</v>
      </c>
      <c r="L126" s="7"/>
      <c r="M126" s="16">
        <f t="shared" si="76"/>
        <v>6987</v>
      </c>
      <c r="N126" s="17">
        <f t="shared" si="76"/>
        <v>43.7</v>
      </c>
      <c r="O126" s="16">
        <f t="shared" si="76"/>
        <v>1207</v>
      </c>
      <c r="P126" s="17">
        <f t="shared" si="76"/>
        <v>7.64</v>
      </c>
      <c r="Q126" s="16">
        <f t="shared" si="76"/>
        <v>91</v>
      </c>
      <c r="R126" s="17">
        <f t="shared" si="76"/>
        <v>0.5</v>
      </c>
      <c r="S126" s="16">
        <f t="shared" si="77"/>
        <v>8285</v>
      </c>
      <c r="T126" s="18">
        <f t="shared" si="77"/>
        <v>51.84</v>
      </c>
    </row>
    <row r="127" spans="1:20" x14ac:dyDescent="0.3">
      <c r="A127" s="40"/>
      <c r="B127" s="42" t="s">
        <v>2</v>
      </c>
      <c r="C127" s="15" t="s">
        <v>5</v>
      </c>
      <c r="D127" s="16">
        <v>5</v>
      </c>
      <c r="E127" s="17">
        <v>0.6</v>
      </c>
      <c r="F127" s="16">
        <v>2</v>
      </c>
      <c r="G127" s="17">
        <v>0.2</v>
      </c>
      <c r="H127" s="16">
        <v>0</v>
      </c>
      <c r="I127" s="17">
        <v>0</v>
      </c>
      <c r="J127" s="16">
        <f t="shared" si="75"/>
        <v>7</v>
      </c>
      <c r="K127" s="18">
        <f t="shared" si="75"/>
        <v>0.8</v>
      </c>
      <c r="L127" s="7"/>
      <c r="M127" s="16">
        <f t="shared" si="76"/>
        <v>406</v>
      </c>
      <c r="N127" s="17">
        <f t="shared" si="76"/>
        <v>31.8</v>
      </c>
      <c r="O127" s="16">
        <f t="shared" si="76"/>
        <v>19</v>
      </c>
      <c r="P127" s="17">
        <f t="shared" si="76"/>
        <v>1.2</v>
      </c>
      <c r="Q127" s="16">
        <f t="shared" si="76"/>
        <v>16</v>
      </c>
      <c r="R127" s="17">
        <f t="shared" si="76"/>
        <v>1.5</v>
      </c>
      <c r="S127" s="16">
        <f t="shared" si="77"/>
        <v>441</v>
      </c>
      <c r="T127" s="18">
        <f t="shared" si="77"/>
        <v>34.5</v>
      </c>
    </row>
    <row r="128" spans="1:20" x14ac:dyDescent="0.3">
      <c r="A128" s="40"/>
      <c r="B128" s="42"/>
      <c r="C128" s="15" t="s">
        <v>21</v>
      </c>
      <c r="D128" s="16">
        <v>0</v>
      </c>
      <c r="E128" s="17">
        <v>0</v>
      </c>
      <c r="F128" s="16">
        <v>7</v>
      </c>
      <c r="G128" s="17">
        <v>0.7</v>
      </c>
      <c r="H128" s="16">
        <v>0</v>
      </c>
      <c r="I128" s="17">
        <v>0</v>
      </c>
      <c r="J128" s="16">
        <f t="shared" si="75"/>
        <v>7</v>
      </c>
      <c r="K128" s="18">
        <f t="shared" si="75"/>
        <v>0.7</v>
      </c>
      <c r="L128" s="7"/>
      <c r="M128" s="16">
        <f t="shared" si="76"/>
        <v>443</v>
      </c>
      <c r="N128" s="17">
        <f t="shared" si="76"/>
        <v>35</v>
      </c>
      <c r="O128" s="16">
        <f t="shared" si="76"/>
        <v>74</v>
      </c>
      <c r="P128" s="17">
        <f t="shared" si="76"/>
        <v>5.9</v>
      </c>
      <c r="Q128" s="16">
        <f t="shared" si="76"/>
        <v>17</v>
      </c>
      <c r="R128" s="17">
        <f t="shared" si="76"/>
        <v>1.6</v>
      </c>
      <c r="S128" s="16">
        <f t="shared" si="77"/>
        <v>534</v>
      </c>
      <c r="T128" s="18">
        <f t="shared" si="77"/>
        <v>42.5</v>
      </c>
    </row>
    <row r="129" spans="1:20" x14ac:dyDescent="0.3">
      <c r="A129" s="40"/>
      <c r="B129" s="42" t="s">
        <v>3</v>
      </c>
      <c r="C129" s="15" t="s">
        <v>5</v>
      </c>
      <c r="D129" s="16">
        <v>4</v>
      </c>
      <c r="E129" s="17">
        <v>2</v>
      </c>
      <c r="F129" s="16">
        <v>1</v>
      </c>
      <c r="G129" s="17">
        <v>0.5</v>
      </c>
      <c r="H129" s="16">
        <v>0</v>
      </c>
      <c r="I129" s="17">
        <v>0</v>
      </c>
      <c r="J129" s="16">
        <f t="shared" si="75"/>
        <v>5</v>
      </c>
      <c r="K129" s="18">
        <f t="shared" si="75"/>
        <v>2.5</v>
      </c>
      <c r="L129" s="7"/>
      <c r="M129" s="16">
        <f t="shared" si="76"/>
        <v>108</v>
      </c>
      <c r="N129" s="17">
        <f t="shared" si="76"/>
        <v>55.8</v>
      </c>
      <c r="O129" s="16">
        <f t="shared" si="76"/>
        <v>1</v>
      </c>
      <c r="P129" s="17">
        <f t="shared" si="76"/>
        <v>0.5</v>
      </c>
      <c r="Q129" s="16">
        <f t="shared" si="76"/>
        <v>11</v>
      </c>
      <c r="R129" s="17">
        <f t="shared" si="76"/>
        <v>3.7</v>
      </c>
      <c r="S129" s="16">
        <f t="shared" si="77"/>
        <v>120</v>
      </c>
      <c r="T129" s="18">
        <f t="shared" si="77"/>
        <v>60</v>
      </c>
    </row>
    <row r="130" spans="1:20" x14ac:dyDescent="0.3">
      <c r="A130" s="40"/>
      <c r="B130" s="42"/>
      <c r="C130" s="15" t="s">
        <v>21</v>
      </c>
      <c r="D130" s="16">
        <v>0</v>
      </c>
      <c r="E130" s="17">
        <v>0</v>
      </c>
      <c r="F130" s="16">
        <v>2</v>
      </c>
      <c r="G130" s="17">
        <v>0.8</v>
      </c>
      <c r="H130" s="16">
        <v>0</v>
      </c>
      <c r="I130" s="17">
        <v>0</v>
      </c>
      <c r="J130" s="16">
        <f t="shared" si="75"/>
        <v>2</v>
      </c>
      <c r="K130" s="18">
        <f t="shared" si="75"/>
        <v>0.8</v>
      </c>
      <c r="L130" s="7"/>
      <c r="M130" s="16">
        <f t="shared" si="76"/>
        <v>127</v>
      </c>
      <c r="N130" s="17">
        <f t="shared" si="76"/>
        <v>69.2</v>
      </c>
      <c r="O130" s="16">
        <f t="shared" si="76"/>
        <v>28</v>
      </c>
      <c r="P130" s="17">
        <f t="shared" si="76"/>
        <v>13.8</v>
      </c>
      <c r="Q130" s="16">
        <f t="shared" si="76"/>
        <v>11</v>
      </c>
      <c r="R130" s="17">
        <f t="shared" si="76"/>
        <v>3.7</v>
      </c>
      <c r="S130" s="16">
        <f t="shared" si="77"/>
        <v>166</v>
      </c>
      <c r="T130" s="18">
        <f t="shared" si="77"/>
        <v>86.7</v>
      </c>
    </row>
    <row r="131" spans="1:20" x14ac:dyDescent="0.3">
      <c r="A131" s="40"/>
      <c r="B131" s="19"/>
      <c r="C131" s="20"/>
      <c r="D131" s="21"/>
      <c r="E131" s="22"/>
      <c r="F131" s="21"/>
      <c r="G131" s="22"/>
      <c r="H131" s="21"/>
      <c r="I131" s="22"/>
      <c r="J131" s="21"/>
      <c r="K131" s="23"/>
      <c r="L131" s="7"/>
      <c r="M131" s="21"/>
      <c r="N131" s="22"/>
      <c r="O131" s="21"/>
      <c r="P131" s="22"/>
      <c r="Q131" s="21"/>
      <c r="R131" s="22"/>
      <c r="S131" s="21"/>
      <c r="T131" s="23"/>
    </row>
    <row r="132" spans="1:20" x14ac:dyDescent="0.3">
      <c r="A132" s="40"/>
      <c r="B132" s="43" t="s">
        <v>22</v>
      </c>
      <c r="C132" s="44"/>
      <c r="D132" s="16">
        <f t="shared" ref="D132:K133" si="78">SUM(D125,D127,D129)</f>
        <v>32</v>
      </c>
      <c r="E132" s="17">
        <f t="shared" si="78"/>
        <v>2.9</v>
      </c>
      <c r="F132" s="16">
        <f t="shared" si="78"/>
        <v>99</v>
      </c>
      <c r="G132" s="17">
        <f t="shared" si="78"/>
        <v>1.3</v>
      </c>
      <c r="H132" s="16">
        <f t="shared" si="78"/>
        <v>0</v>
      </c>
      <c r="I132" s="17">
        <f t="shared" si="78"/>
        <v>0</v>
      </c>
      <c r="J132" s="16">
        <f t="shared" si="78"/>
        <v>131</v>
      </c>
      <c r="K132" s="18">
        <f t="shared" si="78"/>
        <v>4.2</v>
      </c>
      <c r="L132" s="7"/>
      <c r="M132" s="16">
        <f t="shared" ref="M132:T133" si="79">SUM(M125,M127,M129)</f>
        <v>6830</v>
      </c>
      <c r="N132" s="17">
        <f t="shared" si="79"/>
        <v>125.99999999999999</v>
      </c>
      <c r="O132" s="16">
        <f t="shared" si="79"/>
        <v>830</v>
      </c>
      <c r="P132" s="17">
        <f t="shared" si="79"/>
        <v>6.5</v>
      </c>
      <c r="Q132" s="16">
        <f t="shared" si="79"/>
        <v>114</v>
      </c>
      <c r="R132" s="17">
        <f t="shared" si="79"/>
        <v>5.7</v>
      </c>
      <c r="S132" s="16">
        <f t="shared" si="79"/>
        <v>7774</v>
      </c>
      <c r="T132" s="18">
        <f t="shared" si="79"/>
        <v>138.19999999999999</v>
      </c>
    </row>
    <row r="133" spans="1:20" x14ac:dyDescent="0.3">
      <c r="A133" s="40"/>
      <c r="B133" s="43" t="s">
        <v>23</v>
      </c>
      <c r="C133" s="44"/>
      <c r="D133" s="16">
        <f t="shared" si="78"/>
        <v>0</v>
      </c>
      <c r="E133" s="17">
        <f t="shared" si="78"/>
        <v>0</v>
      </c>
      <c r="F133" s="16">
        <f t="shared" si="78"/>
        <v>133</v>
      </c>
      <c r="G133" s="17">
        <f t="shared" si="78"/>
        <v>2.2999999999999998</v>
      </c>
      <c r="H133" s="16">
        <f t="shared" si="78"/>
        <v>0</v>
      </c>
      <c r="I133" s="17">
        <f t="shared" si="78"/>
        <v>0</v>
      </c>
      <c r="J133" s="16">
        <f t="shared" si="78"/>
        <v>133</v>
      </c>
      <c r="K133" s="18">
        <f t="shared" si="78"/>
        <v>2.2999999999999998</v>
      </c>
      <c r="L133" s="7"/>
      <c r="M133" s="16">
        <f t="shared" si="79"/>
        <v>7557</v>
      </c>
      <c r="N133" s="17">
        <f t="shared" si="79"/>
        <v>147.9</v>
      </c>
      <c r="O133" s="16">
        <f t="shared" si="79"/>
        <v>1309</v>
      </c>
      <c r="P133" s="17">
        <f t="shared" si="79"/>
        <v>27.34</v>
      </c>
      <c r="Q133" s="16">
        <f t="shared" si="79"/>
        <v>119</v>
      </c>
      <c r="R133" s="17">
        <f t="shared" si="79"/>
        <v>5.8000000000000007</v>
      </c>
      <c r="S133" s="16">
        <f t="shared" si="79"/>
        <v>8985</v>
      </c>
      <c r="T133" s="18">
        <f t="shared" si="79"/>
        <v>181.04000000000002</v>
      </c>
    </row>
    <row r="134" spans="1:20" ht="15" thickBot="1" x14ac:dyDescent="0.35">
      <c r="A134" s="40"/>
      <c r="B134" s="45" t="s">
        <v>24</v>
      </c>
      <c r="C134" s="46"/>
      <c r="D134" s="24">
        <f t="shared" ref="D134:G134" si="80">SUM(D125:D130)</f>
        <v>32</v>
      </c>
      <c r="E134" s="25">
        <f t="shared" si="80"/>
        <v>2.9</v>
      </c>
      <c r="F134" s="24">
        <f t="shared" si="80"/>
        <v>232</v>
      </c>
      <c r="G134" s="25">
        <f t="shared" si="80"/>
        <v>3.5999999999999996</v>
      </c>
      <c r="H134" s="24">
        <f t="shared" ref="H134:K134" si="81">SUM(H125:H130)</f>
        <v>0</v>
      </c>
      <c r="I134" s="25">
        <f t="shared" si="81"/>
        <v>0</v>
      </c>
      <c r="J134" s="24">
        <f t="shared" si="81"/>
        <v>264</v>
      </c>
      <c r="K134" s="26">
        <f t="shared" si="81"/>
        <v>6.5</v>
      </c>
      <c r="L134" s="7"/>
      <c r="M134" s="24"/>
      <c r="N134" s="25"/>
      <c r="O134" s="24"/>
      <c r="P134" s="25"/>
      <c r="Q134" s="24"/>
      <c r="R134" s="25"/>
      <c r="S134" s="24"/>
      <c r="T134" s="26"/>
    </row>
    <row r="135" spans="1:20" ht="15" thickBot="1" x14ac:dyDescent="0.35">
      <c r="A135" s="7"/>
      <c r="B135" s="27"/>
      <c r="C135" s="28"/>
      <c r="D135" s="29"/>
      <c r="E135" s="30"/>
      <c r="F135" s="29"/>
      <c r="G135" s="30"/>
      <c r="H135" s="29"/>
      <c r="I135" s="30"/>
      <c r="J135" s="29"/>
      <c r="K135" s="31"/>
      <c r="L135" s="7"/>
      <c r="M135" s="29"/>
      <c r="N135" s="30"/>
      <c r="O135" s="29"/>
      <c r="P135" s="30"/>
      <c r="Q135" s="29"/>
      <c r="R135" s="30"/>
      <c r="S135" s="29"/>
      <c r="T135" s="31"/>
    </row>
    <row r="136" spans="1:20" x14ac:dyDescent="0.3">
      <c r="A136" s="40">
        <v>43070</v>
      </c>
      <c r="B136" s="41" t="s">
        <v>1</v>
      </c>
      <c r="C136" s="11" t="s">
        <v>5</v>
      </c>
      <c r="D136" s="12">
        <v>36</v>
      </c>
      <c r="E136" s="13">
        <v>0.3</v>
      </c>
      <c r="F136" s="12">
        <v>107</v>
      </c>
      <c r="G136" s="13">
        <v>0.7</v>
      </c>
      <c r="H136" s="12">
        <v>0</v>
      </c>
      <c r="I136" s="13">
        <v>0</v>
      </c>
      <c r="J136" s="12">
        <f t="shared" ref="J136:K141" si="82">SUM(D136,F136,H136)</f>
        <v>143</v>
      </c>
      <c r="K136" s="14">
        <f t="shared" si="82"/>
        <v>1</v>
      </c>
      <c r="L136" s="7"/>
      <c r="M136" s="12">
        <f t="shared" ref="M136:R141" si="83">M125+D136</f>
        <v>6352</v>
      </c>
      <c r="N136" s="13">
        <f t="shared" si="83"/>
        <v>38.699999999999989</v>
      </c>
      <c r="O136" s="12">
        <f t="shared" si="83"/>
        <v>917</v>
      </c>
      <c r="P136" s="13">
        <f t="shared" si="83"/>
        <v>5.5</v>
      </c>
      <c r="Q136" s="12">
        <f t="shared" si="83"/>
        <v>87</v>
      </c>
      <c r="R136" s="13">
        <f t="shared" si="83"/>
        <v>0.5</v>
      </c>
      <c r="S136" s="12">
        <f t="shared" ref="S136:T141" si="84">SUM(M136,O136,Q136)</f>
        <v>7356</v>
      </c>
      <c r="T136" s="14">
        <f t="shared" si="84"/>
        <v>44.699999999999989</v>
      </c>
    </row>
    <row r="137" spans="1:20" x14ac:dyDescent="0.3">
      <c r="A137" s="40"/>
      <c r="B137" s="42"/>
      <c r="C137" s="15" t="s">
        <v>21</v>
      </c>
      <c r="D137" s="16">
        <v>0</v>
      </c>
      <c r="E137" s="17">
        <v>0</v>
      </c>
      <c r="F137" s="16">
        <v>62</v>
      </c>
      <c r="G137" s="17">
        <v>0.5</v>
      </c>
      <c r="H137" s="16">
        <v>0</v>
      </c>
      <c r="I137" s="17">
        <v>0</v>
      </c>
      <c r="J137" s="16">
        <f t="shared" si="82"/>
        <v>62</v>
      </c>
      <c r="K137" s="18">
        <f t="shared" si="82"/>
        <v>0.5</v>
      </c>
      <c r="L137" s="7"/>
      <c r="M137" s="16">
        <f t="shared" si="83"/>
        <v>6987</v>
      </c>
      <c r="N137" s="17">
        <f t="shared" si="83"/>
        <v>43.7</v>
      </c>
      <c r="O137" s="16">
        <f t="shared" si="83"/>
        <v>1269</v>
      </c>
      <c r="P137" s="17">
        <f t="shared" si="83"/>
        <v>8.14</v>
      </c>
      <c r="Q137" s="16">
        <f t="shared" si="83"/>
        <v>91</v>
      </c>
      <c r="R137" s="17">
        <f t="shared" si="83"/>
        <v>0.5</v>
      </c>
      <c r="S137" s="16">
        <f t="shared" si="84"/>
        <v>8347</v>
      </c>
      <c r="T137" s="18">
        <f t="shared" si="84"/>
        <v>52.34</v>
      </c>
    </row>
    <row r="138" spans="1:20" x14ac:dyDescent="0.3">
      <c r="A138" s="40"/>
      <c r="B138" s="42" t="s">
        <v>2</v>
      </c>
      <c r="C138" s="15" t="s">
        <v>5</v>
      </c>
      <c r="D138" s="16">
        <v>5</v>
      </c>
      <c r="E138" s="17">
        <v>0.4</v>
      </c>
      <c r="F138" s="16">
        <v>9</v>
      </c>
      <c r="G138" s="17">
        <v>0.7</v>
      </c>
      <c r="H138" s="16">
        <v>0</v>
      </c>
      <c r="I138" s="17">
        <v>0</v>
      </c>
      <c r="J138" s="16">
        <f t="shared" si="82"/>
        <v>14</v>
      </c>
      <c r="K138" s="18">
        <f t="shared" si="82"/>
        <v>1.1000000000000001</v>
      </c>
      <c r="L138" s="7"/>
      <c r="M138" s="16">
        <f t="shared" si="83"/>
        <v>411</v>
      </c>
      <c r="N138" s="17">
        <f t="shared" si="83"/>
        <v>32.200000000000003</v>
      </c>
      <c r="O138" s="16">
        <f t="shared" si="83"/>
        <v>28</v>
      </c>
      <c r="P138" s="17">
        <f t="shared" si="83"/>
        <v>1.9</v>
      </c>
      <c r="Q138" s="16">
        <f t="shared" si="83"/>
        <v>16</v>
      </c>
      <c r="R138" s="17">
        <f t="shared" si="83"/>
        <v>1.5</v>
      </c>
      <c r="S138" s="16">
        <f t="shared" si="84"/>
        <v>455</v>
      </c>
      <c r="T138" s="18">
        <f t="shared" si="84"/>
        <v>35.6</v>
      </c>
    </row>
    <row r="139" spans="1:20" x14ac:dyDescent="0.3">
      <c r="A139" s="40"/>
      <c r="B139" s="42"/>
      <c r="C139" s="15" t="s">
        <v>21</v>
      </c>
      <c r="D139" s="16">
        <v>0</v>
      </c>
      <c r="E139" s="17">
        <v>0</v>
      </c>
      <c r="F139" s="16">
        <v>1</v>
      </c>
      <c r="G139" s="17">
        <v>0.1</v>
      </c>
      <c r="H139" s="16">
        <v>0</v>
      </c>
      <c r="I139" s="17">
        <v>0</v>
      </c>
      <c r="J139" s="16">
        <f t="shared" si="82"/>
        <v>1</v>
      </c>
      <c r="K139" s="18">
        <f t="shared" si="82"/>
        <v>0.1</v>
      </c>
      <c r="L139" s="7"/>
      <c r="M139" s="16">
        <f t="shared" si="83"/>
        <v>443</v>
      </c>
      <c r="N139" s="17">
        <f t="shared" si="83"/>
        <v>35</v>
      </c>
      <c r="O139" s="16">
        <f t="shared" si="83"/>
        <v>75</v>
      </c>
      <c r="P139" s="17">
        <f t="shared" si="83"/>
        <v>6</v>
      </c>
      <c r="Q139" s="16">
        <f t="shared" si="83"/>
        <v>17</v>
      </c>
      <c r="R139" s="17">
        <f t="shared" si="83"/>
        <v>1.6</v>
      </c>
      <c r="S139" s="16">
        <f t="shared" si="84"/>
        <v>535</v>
      </c>
      <c r="T139" s="18">
        <f t="shared" si="84"/>
        <v>42.6</v>
      </c>
    </row>
    <row r="140" spans="1:20" x14ac:dyDescent="0.3">
      <c r="A140" s="40"/>
      <c r="B140" s="42" t="s">
        <v>3</v>
      </c>
      <c r="C140" s="15" t="s">
        <v>5</v>
      </c>
      <c r="D140" s="16">
        <v>4</v>
      </c>
      <c r="E140" s="17">
        <v>2</v>
      </c>
      <c r="F140" s="16">
        <v>1</v>
      </c>
      <c r="G140" s="17">
        <v>0.5</v>
      </c>
      <c r="H140" s="16">
        <v>0</v>
      </c>
      <c r="I140" s="17">
        <v>0</v>
      </c>
      <c r="J140" s="16">
        <f t="shared" si="82"/>
        <v>5</v>
      </c>
      <c r="K140" s="18">
        <f t="shared" si="82"/>
        <v>2.5</v>
      </c>
      <c r="L140" s="7"/>
      <c r="M140" s="16">
        <f t="shared" si="83"/>
        <v>112</v>
      </c>
      <c r="N140" s="17">
        <f t="shared" si="83"/>
        <v>57.8</v>
      </c>
      <c r="O140" s="16">
        <f t="shared" si="83"/>
        <v>2</v>
      </c>
      <c r="P140" s="17">
        <f t="shared" si="83"/>
        <v>1</v>
      </c>
      <c r="Q140" s="16">
        <f t="shared" si="83"/>
        <v>11</v>
      </c>
      <c r="R140" s="17">
        <f t="shared" si="83"/>
        <v>3.7</v>
      </c>
      <c r="S140" s="16">
        <f t="shared" si="84"/>
        <v>125</v>
      </c>
      <c r="T140" s="18">
        <f t="shared" si="84"/>
        <v>62.5</v>
      </c>
    </row>
    <row r="141" spans="1:20" x14ac:dyDescent="0.3">
      <c r="A141" s="40"/>
      <c r="B141" s="42"/>
      <c r="C141" s="15" t="s">
        <v>21</v>
      </c>
      <c r="D141" s="16">
        <v>0</v>
      </c>
      <c r="E141" s="17">
        <v>0</v>
      </c>
      <c r="F141" s="16">
        <v>1</v>
      </c>
      <c r="G141" s="17">
        <v>0.5</v>
      </c>
      <c r="H141" s="16">
        <v>0</v>
      </c>
      <c r="I141" s="17">
        <v>0</v>
      </c>
      <c r="J141" s="16">
        <f t="shared" si="82"/>
        <v>1</v>
      </c>
      <c r="K141" s="18">
        <f t="shared" si="82"/>
        <v>0.5</v>
      </c>
      <c r="L141" s="7"/>
      <c r="M141" s="16">
        <f t="shared" si="83"/>
        <v>127</v>
      </c>
      <c r="N141" s="17">
        <f t="shared" si="83"/>
        <v>69.2</v>
      </c>
      <c r="O141" s="16">
        <f t="shared" si="83"/>
        <v>29</v>
      </c>
      <c r="P141" s="17">
        <f t="shared" si="83"/>
        <v>14.3</v>
      </c>
      <c r="Q141" s="16">
        <f t="shared" si="83"/>
        <v>11</v>
      </c>
      <c r="R141" s="17">
        <f t="shared" si="83"/>
        <v>3.7</v>
      </c>
      <c r="S141" s="16">
        <f t="shared" si="84"/>
        <v>167</v>
      </c>
      <c r="T141" s="18">
        <f t="shared" si="84"/>
        <v>87.2</v>
      </c>
    </row>
    <row r="142" spans="1:20" x14ac:dyDescent="0.3">
      <c r="A142" s="40"/>
      <c r="B142" s="19"/>
      <c r="C142" s="20"/>
      <c r="D142" s="21"/>
      <c r="E142" s="22"/>
      <c r="F142" s="21"/>
      <c r="G142" s="22"/>
      <c r="H142" s="21"/>
      <c r="I142" s="22"/>
      <c r="J142" s="21"/>
      <c r="K142" s="23"/>
      <c r="L142" s="7"/>
      <c r="M142" s="21"/>
      <c r="N142" s="22"/>
      <c r="O142" s="21"/>
      <c r="P142" s="22"/>
      <c r="Q142" s="21"/>
      <c r="R142" s="22"/>
      <c r="S142" s="21"/>
      <c r="T142" s="23"/>
    </row>
    <row r="143" spans="1:20" x14ac:dyDescent="0.3">
      <c r="A143" s="40"/>
      <c r="B143" s="43" t="s">
        <v>22</v>
      </c>
      <c r="C143" s="44"/>
      <c r="D143" s="16">
        <f t="shared" ref="D143:K144" si="85">SUM(D136,D138,D140)</f>
        <v>45</v>
      </c>
      <c r="E143" s="17">
        <f t="shared" si="85"/>
        <v>2.7</v>
      </c>
      <c r="F143" s="16">
        <f t="shared" si="85"/>
        <v>117</v>
      </c>
      <c r="G143" s="17">
        <f t="shared" si="85"/>
        <v>1.9</v>
      </c>
      <c r="H143" s="16">
        <f t="shared" si="85"/>
        <v>0</v>
      </c>
      <c r="I143" s="17">
        <f t="shared" si="85"/>
        <v>0</v>
      </c>
      <c r="J143" s="16">
        <f t="shared" si="85"/>
        <v>162</v>
      </c>
      <c r="K143" s="18">
        <f t="shared" si="85"/>
        <v>4.5999999999999996</v>
      </c>
      <c r="L143" s="7"/>
      <c r="M143" s="16">
        <f t="shared" ref="M143:T144" si="86">SUM(M136,M138,M140)</f>
        <v>6875</v>
      </c>
      <c r="N143" s="17">
        <f t="shared" si="86"/>
        <v>128.69999999999999</v>
      </c>
      <c r="O143" s="16">
        <f t="shared" si="86"/>
        <v>947</v>
      </c>
      <c r="P143" s="17">
        <f t="shared" si="86"/>
        <v>8.4</v>
      </c>
      <c r="Q143" s="16">
        <f t="shared" si="86"/>
        <v>114</v>
      </c>
      <c r="R143" s="17">
        <f t="shared" si="86"/>
        <v>5.7</v>
      </c>
      <c r="S143" s="16">
        <f t="shared" si="86"/>
        <v>7936</v>
      </c>
      <c r="T143" s="18">
        <f t="shared" si="86"/>
        <v>142.79999999999998</v>
      </c>
    </row>
    <row r="144" spans="1:20" x14ac:dyDescent="0.3">
      <c r="A144" s="40"/>
      <c r="B144" s="43" t="s">
        <v>23</v>
      </c>
      <c r="C144" s="44"/>
      <c r="D144" s="16">
        <f t="shared" si="85"/>
        <v>0</v>
      </c>
      <c r="E144" s="17">
        <f t="shared" si="85"/>
        <v>0</v>
      </c>
      <c r="F144" s="16">
        <f t="shared" si="85"/>
        <v>64</v>
      </c>
      <c r="G144" s="17">
        <f t="shared" si="85"/>
        <v>1.1000000000000001</v>
      </c>
      <c r="H144" s="16">
        <f t="shared" si="85"/>
        <v>0</v>
      </c>
      <c r="I144" s="17">
        <f t="shared" si="85"/>
        <v>0</v>
      </c>
      <c r="J144" s="16">
        <f t="shared" si="85"/>
        <v>64</v>
      </c>
      <c r="K144" s="18">
        <f t="shared" si="85"/>
        <v>1.1000000000000001</v>
      </c>
      <c r="L144" s="7"/>
      <c r="M144" s="16">
        <f t="shared" si="86"/>
        <v>7557</v>
      </c>
      <c r="N144" s="17">
        <f t="shared" si="86"/>
        <v>147.9</v>
      </c>
      <c r="O144" s="16">
        <f t="shared" si="86"/>
        <v>1373</v>
      </c>
      <c r="P144" s="17">
        <f t="shared" si="86"/>
        <v>28.44</v>
      </c>
      <c r="Q144" s="16">
        <f t="shared" si="86"/>
        <v>119</v>
      </c>
      <c r="R144" s="17">
        <f t="shared" si="86"/>
        <v>5.8000000000000007</v>
      </c>
      <c r="S144" s="16">
        <f t="shared" si="86"/>
        <v>9049</v>
      </c>
      <c r="T144" s="18">
        <f t="shared" si="86"/>
        <v>182.14</v>
      </c>
    </row>
    <row r="145" spans="1:20" ht="15" thickBot="1" x14ac:dyDescent="0.35">
      <c r="A145" s="40"/>
      <c r="B145" s="45" t="s">
        <v>24</v>
      </c>
      <c r="C145" s="46"/>
      <c r="D145" s="24">
        <f t="shared" ref="D145:G145" si="87">SUM(D136:D141)</f>
        <v>45</v>
      </c>
      <c r="E145" s="25">
        <f t="shared" si="87"/>
        <v>2.7</v>
      </c>
      <c r="F145" s="24">
        <f t="shared" si="87"/>
        <v>181</v>
      </c>
      <c r="G145" s="25">
        <f t="shared" si="87"/>
        <v>3</v>
      </c>
      <c r="H145" s="24">
        <f t="shared" ref="H145:K145" si="88">SUM(H136:H141)</f>
        <v>0</v>
      </c>
      <c r="I145" s="25">
        <f t="shared" si="88"/>
        <v>0</v>
      </c>
      <c r="J145" s="24">
        <f t="shared" si="88"/>
        <v>226</v>
      </c>
      <c r="K145" s="26">
        <f t="shared" si="88"/>
        <v>5.7</v>
      </c>
      <c r="L145" s="7"/>
      <c r="M145" s="24"/>
      <c r="N145" s="25"/>
      <c r="O145" s="24"/>
      <c r="P145" s="25"/>
      <c r="Q145" s="24"/>
      <c r="R145" s="25"/>
      <c r="S145" s="24"/>
      <c r="T145" s="26"/>
    </row>
    <row r="146" spans="1:20" x14ac:dyDescent="0.3">
      <c r="A146" s="7"/>
      <c r="B146" s="27"/>
      <c r="C146" s="28"/>
      <c r="D146" s="29"/>
      <c r="E146" s="30"/>
      <c r="F146" s="29"/>
      <c r="G146" s="30"/>
      <c r="H146" s="29"/>
      <c r="I146" s="30"/>
      <c r="J146" s="29"/>
      <c r="K146" s="31"/>
      <c r="L146" s="7"/>
      <c r="M146" s="29"/>
      <c r="N146" s="30"/>
      <c r="O146" s="29"/>
      <c r="P146" s="30"/>
      <c r="Q146" s="29"/>
      <c r="R146" s="30"/>
      <c r="S146" s="29"/>
      <c r="T146" s="31"/>
    </row>
    <row r="148" spans="1:20" x14ac:dyDescent="0.3">
      <c r="E148" s="33" t="s">
        <v>25</v>
      </c>
    </row>
    <row r="150" spans="1:20" x14ac:dyDescent="0.3">
      <c r="G150" t="s">
        <v>26</v>
      </c>
      <c r="I150" t="s">
        <v>29</v>
      </c>
      <c r="K150" t="s">
        <v>31</v>
      </c>
    </row>
    <row r="151" spans="1:20" x14ac:dyDescent="0.3">
      <c r="E151" t="s">
        <v>1</v>
      </c>
      <c r="G151" s="6">
        <f>G16+G27+G38+G49+G60+G71+G82+G93+G104+G115+G126+G137</f>
        <v>8.14</v>
      </c>
      <c r="I151" s="4">
        <v>7.0000000000000007E-2</v>
      </c>
      <c r="K151" s="6">
        <f>G151*(1-I151)</f>
        <v>7.5701999999999998</v>
      </c>
    </row>
    <row r="152" spans="1:20" x14ac:dyDescent="0.3">
      <c r="E152" t="s">
        <v>2</v>
      </c>
      <c r="G152" s="6">
        <f>G18+G29+G40+G51+G62+G73+G84+G95+G106+G117+G128+G139</f>
        <v>6</v>
      </c>
      <c r="I152" s="4">
        <v>0.21</v>
      </c>
      <c r="K152" s="6">
        <f t="shared" ref="K152:K153" si="89">G152*(1-I152)</f>
        <v>4.74</v>
      </c>
    </row>
    <row r="153" spans="1:20" x14ac:dyDescent="0.3">
      <c r="E153" t="s">
        <v>3</v>
      </c>
      <c r="G153" s="6">
        <f>G20+G31+G42+G53+G64+G75+G86+G97+G108+G119+G130+G141</f>
        <v>14.3</v>
      </c>
      <c r="I153" s="4">
        <v>0.16</v>
      </c>
      <c r="K153" s="34">
        <f t="shared" si="89"/>
        <v>12.012</v>
      </c>
    </row>
    <row r="154" spans="1:20" x14ac:dyDescent="0.3">
      <c r="G154" s="6">
        <f>SUM(G151:G153)</f>
        <v>28.44</v>
      </c>
      <c r="K154" s="6">
        <f>SUM(K151:K153)</f>
        <v>24.322200000000002</v>
      </c>
    </row>
    <row r="156" spans="1:20" x14ac:dyDescent="0.3">
      <c r="E156" t="s">
        <v>30</v>
      </c>
    </row>
  </sheetData>
  <mergeCells count="101">
    <mergeCell ref="A4:A13"/>
    <mergeCell ref="B4:B5"/>
    <mergeCell ref="B6:B7"/>
    <mergeCell ref="B8:B9"/>
    <mergeCell ref="B11:C11"/>
    <mergeCell ref="B12:C12"/>
    <mergeCell ref="B13:C13"/>
    <mergeCell ref="D1:K1"/>
    <mergeCell ref="M1:T1"/>
    <mergeCell ref="D2:E2"/>
    <mergeCell ref="F2:G2"/>
    <mergeCell ref="H2:I2"/>
    <mergeCell ref="J2:K2"/>
    <mergeCell ref="M2:N2"/>
    <mergeCell ref="O2:P2"/>
    <mergeCell ref="Q2:R2"/>
    <mergeCell ref="S2:T2"/>
    <mergeCell ref="A26:A35"/>
    <mergeCell ref="B26:B27"/>
    <mergeCell ref="B28:B29"/>
    <mergeCell ref="B30:B31"/>
    <mergeCell ref="B33:C33"/>
    <mergeCell ref="B34:C34"/>
    <mergeCell ref="B35:C35"/>
    <mergeCell ref="A15:A24"/>
    <mergeCell ref="B15:B16"/>
    <mergeCell ref="B17:B18"/>
    <mergeCell ref="B19:B20"/>
    <mergeCell ref="B22:C22"/>
    <mergeCell ref="B23:C23"/>
    <mergeCell ref="B24:C24"/>
    <mergeCell ref="A48:A57"/>
    <mergeCell ref="B48:B49"/>
    <mergeCell ref="B50:B51"/>
    <mergeCell ref="B52:B53"/>
    <mergeCell ref="B55:C55"/>
    <mergeCell ref="B56:C56"/>
    <mergeCell ref="B57:C57"/>
    <mergeCell ref="A37:A46"/>
    <mergeCell ref="B37:B38"/>
    <mergeCell ref="B39:B40"/>
    <mergeCell ref="B41:B42"/>
    <mergeCell ref="B44:C44"/>
    <mergeCell ref="B45:C45"/>
    <mergeCell ref="B46:C46"/>
    <mergeCell ref="A70:A79"/>
    <mergeCell ref="B70:B71"/>
    <mergeCell ref="B72:B73"/>
    <mergeCell ref="B74:B75"/>
    <mergeCell ref="B77:C77"/>
    <mergeCell ref="B78:C78"/>
    <mergeCell ref="B79:C79"/>
    <mergeCell ref="A59:A68"/>
    <mergeCell ref="B59:B60"/>
    <mergeCell ref="B61:B62"/>
    <mergeCell ref="B63:B64"/>
    <mergeCell ref="B66:C66"/>
    <mergeCell ref="B67:C67"/>
    <mergeCell ref="B68:C68"/>
    <mergeCell ref="A92:A101"/>
    <mergeCell ref="B92:B93"/>
    <mergeCell ref="B94:B95"/>
    <mergeCell ref="B96:B97"/>
    <mergeCell ref="B99:C99"/>
    <mergeCell ref="B100:C100"/>
    <mergeCell ref="B101:C101"/>
    <mergeCell ref="A81:A90"/>
    <mergeCell ref="B81:B82"/>
    <mergeCell ref="B83:B84"/>
    <mergeCell ref="B85:B86"/>
    <mergeCell ref="B88:C88"/>
    <mergeCell ref="B89:C89"/>
    <mergeCell ref="B90:C90"/>
    <mergeCell ref="A114:A123"/>
    <mergeCell ref="B114:B115"/>
    <mergeCell ref="B116:B117"/>
    <mergeCell ref="B118:B119"/>
    <mergeCell ref="B121:C121"/>
    <mergeCell ref="B122:C122"/>
    <mergeCell ref="B123:C123"/>
    <mergeCell ref="A103:A112"/>
    <mergeCell ref="B103:B104"/>
    <mergeCell ref="B105:B106"/>
    <mergeCell ref="B107:B108"/>
    <mergeCell ref="B110:C110"/>
    <mergeCell ref="B111:C111"/>
    <mergeCell ref="B112:C112"/>
    <mergeCell ref="A136:A145"/>
    <mergeCell ref="B136:B137"/>
    <mergeCell ref="B138:B139"/>
    <mergeCell ref="B140:B141"/>
    <mergeCell ref="B143:C143"/>
    <mergeCell ref="B144:C144"/>
    <mergeCell ref="B145:C145"/>
    <mergeCell ref="A125:A134"/>
    <mergeCell ref="B125:B126"/>
    <mergeCell ref="B127:B128"/>
    <mergeCell ref="B129:B130"/>
    <mergeCell ref="B132:C132"/>
    <mergeCell ref="B133:C133"/>
    <mergeCell ref="B134:C13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4:J30"/>
  <sheetViews>
    <sheetView workbookViewId="0">
      <selection activeCell="D29" sqref="D29"/>
    </sheetView>
  </sheetViews>
  <sheetFormatPr defaultRowHeight="14.4" x14ac:dyDescent="0.3"/>
  <sheetData>
    <row r="24" spans="5:10" x14ac:dyDescent="0.3">
      <c r="H24" t="s">
        <v>4</v>
      </c>
    </row>
    <row r="25" spans="5:10" x14ac:dyDescent="0.3">
      <c r="H25" t="s">
        <v>5</v>
      </c>
    </row>
    <row r="26" spans="5:10" x14ac:dyDescent="0.3">
      <c r="E26" s="3" t="s">
        <v>0</v>
      </c>
      <c r="G26" s="1" t="s">
        <v>7</v>
      </c>
      <c r="H26" s="1" t="s">
        <v>6</v>
      </c>
      <c r="J26" s="1" t="s">
        <v>8</v>
      </c>
    </row>
    <row r="27" spans="5:10" x14ac:dyDescent="0.3">
      <c r="E27" t="s">
        <v>1</v>
      </c>
      <c r="F27">
        <f>5.1</f>
        <v>5.0999999999999996</v>
      </c>
      <c r="G27" s="4">
        <v>7.0000000000000007E-2</v>
      </c>
      <c r="H27" s="6">
        <f>F27*(1-G27)</f>
        <v>4.7429999999999994</v>
      </c>
      <c r="J27" s="5" t="s">
        <v>9</v>
      </c>
    </row>
    <row r="28" spans="5:10" x14ac:dyDescent="0.3">
      <c r="E28" t="s">
        <v>2</v>
      </c>
      <c r="F28">
        <v>3.2</v>
      </c>
      <c r="H28">
        <v>2.2999999999999998</v>
      </c>
      <c r="J28" t="s">
        <v>10</v>
      </c>
    </row>
    <row r="29" spans="5:10" x14ac:dyDescent="0.3">
      <c r="E29" t="s">
        <v>3</v>
      </c>
      <c r="F29" s="1">
        <v>11.3</v>
      </c>
      <c r="H29" s="1">
        <v>9.3000000000000007</v>
      </c>
      <c r="J29" t="s">
        <v>10</v>
      </c>
    </row>
    <row r="30" spans="5:10" x14ac:dyDescent="0.3">
      <c r="F30">
        <v>19.600000000000001</v>
      </c>
      <c r="H30" s="6">
        <f>SUM(H27:H29)</f>
        <v>16.343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Attrition</vt:lpstr>
      <vt:lpstr>CY2017 Data</vt:lpstr>
      <vt:lpstr>NM1.0</vt:lpstr>
    </vt:vector>
  </TitlesOfParts>
  <Company>Green Mountain Power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Bingel, Rob</dc:creator>
  <cp:lastModifiedBy>Bingel, Rob</cp:lastModifiedBy>
  <dcterms:created xsi:type="dcterms:W3CDTF">2018-01-26T19:28:27Z</dcterms:created>
  <dcterms:modified xsi:type="dcterms:W3CDTF">2018-06-05T20:53:23Z</dcterms:modified>
</cp:coreProperties>
</file>